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1 CZASOPISMA ISEZ -pliki KK\0   FBK_bieżące w EDIM\06_ZESZYT 3_2024\3_nr 38_nowy miś_Vecchi\0    po Matusie i proofy\1  suplemęta Vecchi\"/>
    </mc:Choice>
  </mc:AlternateContent>
  <workbookProtection workbookAlgorithmName="SHA-512" workbookHashValue="gD0sxNHZ1/L6guiNtBzZiaHktNeqp/2KqFqa+SOG3sydHK8+3jfN2GJ6r8MftAs+PbBKf1GGGjONgMyRScFs7Q==" workbookSaltValue="Np60AqZwTOMzCuzI095tJw==" workbookSpinCount="100000" lockStructure="1"/>
  <bookViews>
    <workbookView xWindow="0" yWindow="0" windowWidth="12570" windowHeight="8340"/>
  </bookViews>
  <sheets>
    <sheet name="instructions" sheetId="1" r:id="rId1"/>
    <sheet name="general info" sheetId="2" r:id="rId2"/>
    <sheet name="animals" sheetId="3" r:id="rId3"/>
    <sheet name="eggs" sheetId="4" r:id="rId4"/>
    <sheet name="animals (µm)" sheetId="5" r:id="rId5"/>
    <sheet name="animals (pt)" sheetId="6" r:id="rId6"/>
    <sheet name="eggs (µm)" sheetId="7" r:id="rId7"/>
  </sheets>
  <calcPr calcId="162913"/>
</workbook>
</file>

<file path=xl/calcChain.xml><?xml version="1.0" encoding="utf-8"?>
<calcChain xmlns="http://schemas.openxmlformats.org/spreadsheetml/2006/main">
  <c r="W30" i="3" l="1"/>
  <c r="W37" i="3"/>
  <c r="U24" i="3"/>
  <c r="U30" i="3"/>
  <c r="U50" i="3"/>
  <c r="U63" i="3"/>
  <c r="U69" i="3"/>
  <c r="S24" i="3"/>
  <c r="S30" i="3"/>
  <c r="S37" i="3"/>
  <c r="S50" i="3"/>
  <c r="S56" i="3"/>
  <c r="S63" i="3"/>
  <c r="S69" i="3"/>
  <c r="K24" i="3"/>
  <c r="K30" i="3"/>
  <c r="K37" i="3"/>
  <c r="I69" i="3"/>
  <c r="I63" i="3"/>
  <c r="I37" i="3"/>
  <c r="I24" i="3"/>
  <c r="I30" i="3"/>
  <c r="I43" i="3"/>
  <c r="K50" i="3"/>
  <c r="I50" i="3"/>
  <c r="I56" i="3"/>
  <c r="K56" i="3"/>
  <c r="J36" i="3"/>
  <c r="BH68" i="3" l="1"/>
  <c r="BF68" i="3"/>
  <c r="BD68" i="3"/>
  <c r="BB68" i="3"/>
  <c r="AZ68" i="3"/>
  <c r="AX68" i="3"/>
  <c r="AV68" i="3"/>
  <c r="AT68" i="3"/>
  <c r="AR68" i="3"/>
  <c r="AP68" i="3"/>
  <c r="AN68" i="3"/>
  <c r="AL68" i="3"/>
  <c r="AJ68" i="3"/>
  <c r="AH68" i="3"/>
  <c r="AF68" i="3"/>
  <c r="AD68" i="3"/>
  <c r="AB68" i="3"/>
  <c r="Z68" i="3"/>
  <c r="X68" i="3"/>
  <c r="V68" i="3"/>
  <c r="T68" i="3"/>
  <c r="R68" i="3"/>
  <c r="P68" i="3"/>
  <c r="N68" i="3"/>
  <c r="L68" i="3"/>
  <c r="J68" i="3"/>
  <c r="H68" i="3"/>
  <c r="F68" i="3"/>
  <c r="D68" i="3"/>
  <c r="B68" i="3"/>
  <c r="BR67" i="3"/>
  <c r="BP67" i="3"/>
  <c r="BK67" i="3"/>
  <c r="BH67" i="3"/>
  <c r="BF67" i="3"/>
  <c r="BD67" i="3"/>
  <c r="BB67" i="3"/>
  <c r="AZ67" i="3"/>
  <c r="AX67" i="3"/>
  <c r="AV67" i="3"/>
  <c r="AT67" i="3"/>
  <c r="AR67" i="3"/>
  <c r="AP67" i="3"/>
  <c r="AN67" i="3"/>
  <c r="AL67" i="3"/>
  <c r="AJ67" i="3"/>
  <c r="AH67" i="3"/>
  <c r="AF67" i="3"/>
  <c r="AD67" i="3"/>
  <c r="AB67" i="3"/>
  <c r="Z67" i="3"/>
  <c r="X67" i="3"/>
  <c r="V67" i="3"/>
  <c r="T67" i="3"/>
  <c r="R67" i="3"/>
  <c r="P67" i="3"/>
  <c r="N67" i="3"/>
  <c r="L67" i="3"/>
  <c r="J67" i="3"/>
  <c r="H67" i="3"/>
  <c r="F67" i="3"/>
  <c r="D67" i="3"/>
  <c r="B67" i="3"/>
  <c r="BW67" i="3" s="1"/>
  <c r="BH55" i="3"/>
  <c r="BF55" i="3"/>
  <c r="BD55" i="3"/>
  <c r="BB55" i="3"/>
  <c r="AZ55" i="3"/>
  <c r="AX55" i="3"/>
  <c r="AV55" i="3"/>
  <c r="AT55" i="3"/>
  <c r="AR55" i="3"/>
  <c r="AP55" i="3"/>
  <c r="AN55" i="3"/>
  <c r="AL55" i="3"/>
  <c r="AJ55" i="3"/>
  <c r="AH55" i="3"/>
  <c r="AF55" i="3"/>
  <c r="AD55" i="3"/>
  <c r="AB55" i="3"/>
  <c r="Z55" i="3"/>
  <c r="X55" i="3"/>
  <c r="V55" i="3"/>
  <c r="T55" i="3"/>
  <c r="R55" i="3"/>
  <c r="P55" i="3"/>
  <c r="N55" i="3"/>
  <c r="L55" i="3"/>
  <c r="J55" i="3"/>
  <c r="H55" i="3"/>
  <c r="F55" i="3"/>
  <c r="D55" i="3"/>
  <c r="B55" i="3"/>
  <c r="BW54" i="3"/>
  <c r="BR54" i="3"/>
  <c r="BP54" i="3"/>
  <c r="BK54" i="3"/>
  <c r="BH54" i="3"/>
  <c r="BF54" i="3"/>
  <c r="BD54" i="3"/>
  <c r="BB54" i="3"/>
  <c r="AZ54" i="3"/>
  <c r="AX54" i="3"/>
  <c r="AV54" i="3"/>
  <c r="AT54" i="3"/>
  <c r="AR54" i="3"/>
  <c r="AP54" i="3"/>
  <c r="AN54" i="3"/>
  <c r="AL54" i="3"/>
  <c r="AJ54" i="3"/>
  <c r="AH54" i="3"/>
  <c r="AF54" i="3"/>
  <c r="AD54" i="3"/>
  <c r="AB54" i="3"/>
  <c r="Z54" i="3"/>
  <c r="X54" i="3"/>
  <c r="V54" i="3"/>
  <c r="T54" i="3"/>
  <c r="R54" i="3"/>
  <c r="P54" i="3"/>
  <c r="N54" i="3"/>
  <c r="L54" i="3"/>
  <c r="J54" i="3"/>
  <c r="H54" i="3"/>
  <c r="F54" i="3"/>
  <c r="D54" i="3"/>
  <c r="B54" i="3"/>
  <c r="BH42" i="3"/>
  <c r="BF42" i="3"/>
  <c r="BD42" i="3"/>
  <c r="BB42" i="3"/>
  <c r="AZ42" i="3"/>
  <c r="AX42" i="3"/>
  <c r="AV42" i="3"/>
  <c r="AT42" i="3"/>
  <c r="AR42" i="3"/>
  <c r="AP42" i="3"/>
  <c r="AN42" i="3"/>
  <c r="AL42" i="3"/>
  <c r="AJ42" i="3"/>
  <c r="AH42" i="3"/>
  <c r="AF42" i="3"/>
  <c r="AD42" i="3"/>
  <c r="AB42" i="3"/>
  <c r="Z42" i="3"/>
  <c r="X42" i="3"/>
  <c r="V42" i="3"/>
  <c r="T42" i="3"/>
  <c r="R42" i="3"/>
  <c r="P42" i="3"/>
  <c r="N42" i="3"/>
  <c r="L42" i="3"/>
  <c r="J42" i="3"/>
  <c r="H42" i="3"/>
  <c r="F42" i="3"/>
  <c r="D42" i="3"/>
  <c r="B42" i="3"/>
  <c r="BU42" i="3" s="1"/>
  <c r="BW41" i="3"/>
  <c r="BR41" i="3"/>
  <c r="BP41" i="3"/>
  <c r="BK41" i="3"/>
  <c r="BH41" i="3"/>
  <c r="BF41" i="3"/>
  <c r="BD41" i="3"/>
  <c r="BB41" i="3"/>
  <c r="AZ41" i="3"/>
  <c r="AX41" i="3"/>
  <c r="AV41" i="3"/>
  <c r="AT41" i="3"/>
  <c r="AR41" i="3"/>
  <c r="AP41" i="3"/>
  <c r="AN41" i="3"/>
  <c r="AL41" i="3"/>
  <c r="AJ41" i="3"/>
  <c r="AH41" i="3"/>
  <c r="AF41" i="3"/>
  <c r="AD41" i="3"/>
  <c r="AB41" i="3"/>
  <c r="Z41" i="3"/>
  <c r="X41" i="3"/>
  <c r="V41" i="3"/>
  <c r="T41" i="3"/>
  <c r="R41" i="3"/>
  <c r="P41" i="3"/>
  <c r="N41" i="3"/>
  <c r="L41" i="3"/>
  <c r="J41" i="3"/>
  <c r="H41" i="3"/>
  <c r="F41" i="3"/>
  <c r="D41" i="3"/>
  <c r="B41" i="3"/>
  <c r="BH29" i="3"/>
  <c r="BF29" i="3"/>
  <c r="BD29" i="3"/>
  <c r="BB29" i="3"/>
  <c r="AZ29" i="3"/>
  <c r="AX29" i="3"/>
  <c r="AV29" i="3"/>
  <c r="AT29" i="3"/>
  <c r="AR29" i="3"/>
  <c r="AP29" i="3"/>
  <c r="AN29" i="3"/>
  <c r="AL29" i="3"/>
  <c r="AJ29" i="3"/>
  <c r="AH29" i="3"/>
  <c r="AF29" i="3"/>
  <c r="AD29" i="3"/>
  <c r="AB29" i="3"/>
  <c r="Z29" i="3"/>
  <c r="X29" i="3"/>
  <c r="V29" i="3"/>
  <c r="T29" i="3"/>
  <c r="R29" i="3"/>
  <c r="P29" i="3"/>
  <c r="N29" i="3"/>
  <c r="L29" i="3"/>
  <c r="J29" i="3"/>
  <c r="H29" i="3"/>
  <c r="F29" i="3"/>
  <c r="D29" i="3"/>
  <c r="B29" i="3"/>
  <c r="BR28" i="3"/>
  <c r="BP28" i="3"/>
  <c r="BK28" i="3"/>
  <c r="BH28" i="3"/>
  <c r="BF28" i="3"/>
  <c r="BD28" i="3"/>
  <c r="BB28" i="3"/>
  <c r="AZ28" i="3"/>
  <c r="AX28" i="3"/>
  <c r="AV28" i="3"/>
  <c r="AT28" i="3"/>
  <c r="AR28" i="3"/>
  <c r="AP28" i="3"/>
  <c r="AN28" i="3"/>
  <c r="AL28" i="3"/>
  <c r="AJ28" i="3"/>
  <c r="AH28" i="3"/>
  <c r="AF28" i="3"/>
  <c r="AD28" i="3"/>
  <c r="AB28" i="3"/>
  <c r="Z28" i="3"/>
  <c r="X28" i="3"/>
  <c r="V28" i="3"/>
  <c r="T28" i="3"/>
  <c r="R28" i="3"/>
  <c r="P28" i="3"/>
  <c r="N28" i="3"/>
  <c r="L28" i="3"/>
  <c r="J28" i="3"/>
  <c r="H28" i="3"/>
  <c r="F28" i="3"/>
  <c r="D28" i="3"/>
  <c r="B28" i="3"/>
  <c r="BO28" i="3" s="1"/>
  <c r="F49" i="3"/>
  <c r="BH62" i="3"/>
  <c r="BF62" i="3"/>
  <c r="BD62" i="3"/>
  <c r="BB62" i="3"/>
  <c r="AZ62" i="3"/>
  <c r="AX62" i="3"/>
  <c r="AV62" i="3"/>
  <c r="AT62" i="3"/>
  <c r="AR62" i="3"/>
  <c r="AP62" i="3"/>
  <c r="AN62" i="3"/>
  <c r="AL62" i="3"/>
  <c r="AJ62" i="3"/>
  <c r="AH62" i="3"/>
  <c r="AF62" i="3"/>
  <c r="AD62" i="3"/>
  <c r="AB62" i="3"/>
  <c r="Z62" i="3"/>
  <c r="X62" i="3"/>
  <c r="V62" i="3"/>
  <c r="T62" i="3"/>
  <c r="R62" i="3"/>
  <c r="P62" i="3"/>
  <c r="N62" i="3"/>
  <c r="L62" i="3"/>
  <c r="J62" i="3"/>
  <c r="H62" i="3"/>
  <c r="F62" i="3"/>
  <c r="D62" i="3"/>
  <c r="B62" i="3"/>
  <c r="BR61" i="3"/>
  <c r="BP61" i="3"/>
  <c r="BK61" i="3"/>
  <c r="BH61" i="3"/>
  <c r="BF61" i="3"/>
  <c r="BD61" i="3"/>
  <c r="BB61" i="3"/>
  <c r="AZ61" i="3"/>
  <c r="AX61" i="3"/>
  <c r="AV61" i="3"/>
  <c r="AT61" i="3"/>
  <c r="AR61" i="3"/>
  <c r="AP61" i="3"/>
  <c r="AN61" i="3"/>
  <c r="AL61" i="3"/>
  <c r="AJ61" i="3"/>
  <c r="AH61" i="3"/>
  <c r="AF61" i="3"/>
  <c r="AD61" i="3"/>
  <c r="AB61" i="3"/>
  <c r="Z61" i="3"/>
  <c r="X61" i="3"/>
  <c r="V61" i="3"/>
  <c r="T61" i="3"/>
  <c r="R61" i="3"/>
  <c r="P61" i="3"/>
  <c r="N61" i="3"/>
  <c r="L61" i="3"/>
  <c r="J61" i="3"/>
  <c r="H61" i="3"/>
  <c r="F61" i="3"/>
  <c r="D61" i="3"/>
  <c r="B61" i="3"/>
  <c r="BW61" i="3" s="1"/>
  <c r="BH49" i="3"/>
  <c r="BF49" i="3"/>
  <c r="BD49" i="3"/>
  <c r="BB49" i="3"/>
  <c r="AZ49" i="3"/>
  <c r="AX49" i="3"/>
  <c r="AV49" i="3"/>
  <c r="AT49" i="3"/>
  <c r="AR49" i="3"/>
  <c r="AP49" i="3"/>
  <c r="AN49" i="3"/>
  <c r="AL49" i="3"/>
  <c r="AJ49" i="3"/>
  <c r="AH49" i="3"/>
  <c r="AF49" i="3"/>
  <c r="AD49" i="3"/>
  <c r="AB49" i="3"/>
  <c r="Z49" i="3"/>
  <c r="X49" i="3"/>
  <c r="V49" i="3"/>
  <c r="T49" i="3"/>
  <c r="R49" i="3"/>
  <c r="P49" i="3"/>
  <c r="N49" i="3"/>
  <c r="L49" i="3"/>
  <c r="J49" i="3"/>
  <c r="H49" i="3"/>
  <c r="D49" i="3"/>
  <c r="B49" i="3"/>
  <c r="BW48" i="3"/>
  <c r="BR48" i="3"/>
  <c r="BP48" i="3"/>
  <c r="BK48" i="3"/>
  <c r="BH48" i="3"/>
  <c r="BF48" i="3"/>
  <c r="BD48" i="3"/>
  <c r="BB48" i="3"/>
  <c r="AZ48" i="3"/>
  <c r="AX48" i="3"/>
  <c r="AV48" i="3"/>
  <c r="AT48" i="3"/>
  <c r="AR48" i="3"/>
  <c r="AP48" i="3"/>
  <c r="AN48" i="3"/>
  <c r="AL48" i="3"/>
  <c r="AJ48" i="3"/>
  <c r="AH48" i="3"/>
  <c r="AF48" i="3"/>
  <c r="AD48" i="3"/>
  <c r="AB48" i="3"/>
  <c r="Z48" i="3"/>
  <c r="X48" i="3"/>
  <c r="V48" i="3"/>
  <c r="T48" i="3"/>
  <c r="R48" i="3"/>
  <c r="P48" i="3"/>
  <c r="N48" i="3"/>
  <c r="L48" i="3"/>
  <c r="J48" i="3"/>
  <c r="H48" i="3"/>
  <c r="F48" i="3"/>
  <c r="D48" i="3"/>
  <c r="B48" i="3"/>
  <c r="BH36" i="3"/>
  <c r="BF36" i="3"/>
  <c r="BD36" i="3"/>
  <c r="BB36" i="3"/>
  <c r="AZ36" i="3"/>
  <c r="AX36" i="3"/>
  <c r="AV36" i="3"/>
  <c r="AT36" i="3"/>
  <c r="AR36" i="3"/>
  <c r="AP36" i="3"/>
  <c r="AN36" i="3"/>
  <c r="AL36" i="3"/>
  <c r="AJ36" i="3"/>
  <c r="AH36" i="3"/>
  <c r="AF36" i="3"/>
  <c r="AD36" i="3"/>
  <c r="AB36" i="3"/>
  <c r="Z36" i="3"/>
  <c r="X36" i="3"/>
  <c r="V36" i="3"/>
  <c r="T36" i="3"/>
  <c r="R36" i="3"/>
  <c r="P36" i="3"/>
  <c r="N36" i="3"/>
  <c r="L36" i="3"/>
  <c r="H36" i="3"/>
  <c r="F36" i="3"/>
  <c r="D36" i="3"/>
  <c r="B36" i="3"/>
  <c r="BU36" i="3" s="1"/>
  <c r="BW35" i="3"/>
  <c r="BR35" i="3"/>
  <c r="BP35" i="3"/>
  <c r="BK35" i="3"/>
  <c r="BH35" i="3"/>
  <c r="BF35" i="3"/>
  <c r="BD35" i="3"/>
  <c r="BB35" i="3"/>
  <c r="AZ35" i="3"/>
  <c r="AX35" i="3"/>
  <c r="AV35" i="3"/>
  <c r="AT35" i="3"/>
  <c r="AR35" i="3"/>
  <c r="AP35" i="3"/>
  <c r="AN35" i="3"/>
  <c r="AL35" i="3"/>
  <c r="AJ35" i="3"/>
  <c r="AH35" i="3"/>
  <c r="AF35" i="3"/>
  <c r="AD35" i="3"/>
  <c r="AB35" i="3"/>
  <c r="Z35" i="3"/>
  <c r="X35" i="3"/>
  <c r="V35" i="3"/>
  <c r="T35" i="3"/>
  <c r="R35" i="3"/>
  <c r="P35" i="3"/>
  <c r="N35" i="3"/>
  <c r="L35" i="3"/>
  <c r="J35" i="3"/>
  <c r="H35" i="3"/>
  <c r="F35" i="3"/>
  <c r="D35" i="3"/>
  <c r="B35" i="3"/>
  <c r="B23" i="3"/>
  <c r="B22" i="3"/>
  <c r="BW22" i="3" s="1"/>
  <c r="BH23" i="3"/>
  <c r="BF23" i="3"/>
  <c r="BD23" i="3"/>
  <c r="BB23" i="3"/>
  <c r="AZ23" i="3"/>
  <c r="AX23" i="3"/>
  <c r="AV23" i="3"/>
  <c r="AT23" i="3"/>
  <c r="AR23" i="3"/>
  <c r="AP23" i="3"/>
  <c r="AN23" i="3"/>
  <c r="AL23" i="3"/>
  <c r="AJ23" i="3"/>
  <c r="AH23" i="3"/>
  <c r="AF23" i="3"/>
  <c r="AD23" i="3"/>
  <c r="AB23" i="3"/>
  <c r="Z23" i="3"/>
  <c r="X23" i="3"/>
  <c r="V23" i="3"/>
  <c r="T23" i="3"/>
  <c r="R23" i="3"/>
  <c r="P23" i="3"/>
  <c r="N23" i="3"/>
  <c r="L23" i="3"/>
  <c r="J23" i="3"/>
  <c r="H23" i="3"/>
  <c r="F23" i="3"/>
  <c r="D23" i="3"/>
  <c r="BR22" i="3"/>
  <c r="BP22" i="3"/>
  <c r="BK22" i="3"/>
  <c r="BH22" i="3"/>
  <c r="BF22" i="3"/>
  <c r="BD22" i="3"/>
  <c r="BB22" i="3"/>
  <c r="AZ22" i="3"/>
  <c r="AX22" i="3"/>
  <c r="AV22" i="3"/>
  <c r="AT22" i="3"/>
  <c r="AR22" i="3"/>
  <c r="AP22" i="3"/>
  <c r="AN22" i="3"/>
  <c r="AL22" i="3"/>
  <c r="AJ22" i="3"/>
  <c r="AH22" i="3"/>
  <c r="AF22" i="3"/>
  <c r="AD22" i="3"/>
  <c r="AB22" i="3"/>
  <c r="Z22" i="3"/>
  <c r="X22" i="3"/>
  <c r="V22" i="3"/>
  <c r="T22" i="3"/>
  <c r="R22" i="3"/>
  <c r="P22" i="3"/>
  <c r="N22" i="3"/>
  <c r="L22" i="3"/>
  <c r="J22" i="3"/>
  <c r="H22" i="3"/>
  <c r="F22" i="3"/>
  <c r="D22" i="3"/>
  <c r="C24" i="3"/>
  <c r="E24" i="3"/>
  <c r="G24" i="3"/>
  <c r="BK24" i="3"/>
  <c r="BS35" i="3" l="1"/>
  <c r="BS67" i="3"/>
  <c r="BU54" i="3"/>
  <c r="BU23" i="3"/>
  <c r="BM35" i="3"/>
  <c r="BN35" i="3" s="1"/>
  <c r="BO41" i="3"/>
  <c r="BU68" i="3"/>
  <c r="BO54" i="3"/>
  <c r="BU67" i="3"/>
  <c r="BU62" i="3"/>
  <c r="BU41" i="3"/>
  <c r="BS36" i="3"/>
  <c r="BU61" i="3"/>
  <c r="BO48" i="3"/>
  <c r="BS28" i="3"/>
  <c r="BO67" i="3"/>
  <c r="BU48" i="3"/>
  <c r="BU29" i="3"/>
  <c r="BO61" i="3"/>
  <c r="BU28" i="3"/>
  <c r="BU55" i="3"/>
  <c r="BW28" i="3"/>
  <c r="BO35" i="3"/>
  <c r="BS41" i="3"/>
  <c r="BL68" i="3"/>
  <c r="BL67" i="3"/>
  <c r="BM68" i="3"/>
  <c r="BN68" i="3" s="1"/>
  <c r="BM67" i="3"/>
  <c r="BN67" i="3" s="1"/>
  <c r="BO68" i="3"/>
  <c r="BS68" i="3"/>
  <c r="BS54" i="3"/>
  <c r="BL55" i="3"/>
  <c r="BL54" i="3"/>
  <c r="BM55" i="3"/>
  <c r="BN55" i="3" s="1"/>
  <c r="BM54" i="3"/>
  <c r="BN54" i="3" s="1"/>
  <c r="BO55" i="3"/>
  <c r="BS55" i="3"/>
  <c r="BL42" i="3"/>
  <c r="BL41" i="3"/>
  <c r="BM42" i="3"/>
  <c r="BN42" i="3" s="1"/>
  <c r="BM41" i="3"/>
  <c r="BN41" i="3" s="1"/>
  <c r="BO42" i="3"/>
  <c r="BS42" i="3"/>
  <c r="BM29" i="3"/>
  <c r="BN29" i="3" s="1"/>
  <c r="BM28" i="3"/>
  <c r="BN28" i="3" s="1"/>
  <c r="BO29" i="3"/>
  <c r="BS29" i="3"/>
  <c r="BL29" i="3"/>
  <c r="BL28" i="3"/>
  <c r="BU49" i="3"/>
  <c r="BS61" i="3"/>
  <c r="BL62" i="3"/>
  <c r="BL61" i="3"/>
  <c r="BM62" i="3"/>
  <c r="BN62" i="3" s="1"/>
  <c r="BM61" i="3"/>
  <c r="BN61" i="3" s="1"/>
  <c r="BO62" i="3"/>
  <c r="BS62" i="3"/>
  <c r="BS48" i="3"/>
  <c r="BL49" i="3"/>
  <c r="BL48" i="3"/>
  <c r="BM49" i="3"/>
  <c r="BN49" i="3" s="1"/>
  <c r="BM48" i="3"/>
  <c r="BN48" i="3" s="1"/>
  <c r="BO49" i="3"/>
  <c r="BS49" i="3"/>
  <c r="BU35" i="3"/>
  <c r="BL36" i="3"/>
  <c r="BL35" i="3"/>
  <c r="BM36" i="3"/>
  <c r="BN36" i="3" s="1"/>
  <c r="BO36" i="3"/>
  <c r="BL22" i="3"/>
  <c r="BM22" i="3"/>
  <c r="BN22" i="3" s="1"/>
  <c r="BO22" i="3"/>
  <c r="BS22" i="3"/>
  <c r="BU22" i="3"/>
  <c r="BL23" i="3"/>
  <c r="BM23" i="3"/>
  <c r="BN23" i="3" s="1"/>
  <c r="BO23" i="3"/>
  <c r="BS23" i="3"/>
  <c r="BW63" i="3" l="1"/>
  <c r="BU63" i="3"/>
  <c r="BS63" i="3"/>
  <c r="BO63" i="3"/>
  <c r="BM63" i="3"/>
  <c r="BN63" i="3" s="1"/>
  <c r="BL63" i="3"/>
  <c r="BK63" i="3"/>
  <c r="BW69" i="3"/>
  <c r="BU69" i="3"/>
  <c r="BS69" i="3"/>
  <c r="BO69" i="3"/>
  <c r="BM69" i="3"/>
  <c r="BN69" i="3" s="1"/>
  <c r="BL69" i="3"/>
  <c r="BK69" i="3"/>
  <c r="BW56" i="3"/>
  <c r="BU56" i="3"/>
  <c r="BS56" i="3"/>
  <c r="BO56" i="3"/>
  <c r="BM56" i="3"/>
  <c r="BN56" i="3" s="1"/>
  <c r="BL56" i="3"/>
  <c r="BK56" i="3"/>
  <c r="BW50" i="3"/>
  <c r="BU50" i="3"/>
  <c r="BS50" i="3"/>
  <c r="BO50" i="3"/>
  <c r="BM50" i="3"/>
  <c r="BN50" i="3" s="1"/>
  <c r="BL50" i="3"/>
  <c r="BK50" i="3"/>
  <c r="BW43" i="3"/>
  <c r="BU43" i="3"/>
  <c r="BS43" i="3"/>
  <c r="BO43" i="3"/>
  <c r="BM43" i="3"/>
  <c r="BN43" i="3" s="1"/>
  <c r="BL43" i="3"/>
  <c r="BK43" i="3"/>
  <c r="BW37" i="3"/>
  <c r="BU37" i="3"/>
  <c r="BS37" i="3"/>
  <c r="BO37" i="3"/>
  <c r="BM37" i="3"/>
  <c r="BN37" i="3" s="1"/>
  <c r="BL37" i="3"/>
  <c r="BK37" i="3"/>
  <c r="G30" i="3"/>
  <c r="G37" i="3"/>
  <c r="G43" i="3"/>
  <c r="G50" i="3"/>
  <c r="G56" i="3"/>
  <c r="G63" i="3"/>
  <c r="G69" i="3"/>
  <c r="E30" i="3"/>
  <c r="E37" i="3"/>
  <c r="E43" i="3"/>
  <c r="BP43" i="3" s="1"/>
  <c r="BQ43" i="3" s="1"/>
  <c r="E50" i="3"/>
  <c r="E56" i="3"/>
  <c r="E63" i="3"/>
  <c r="E69" i="3"/>
  <c r="D8" i="3"/>
  <c r="C69" i="3"/>
  <c r="BX69" i="3" s="1"/>
  <c r="C63" i="3"/>
  <c r="BX63" i="3" s="1"/>
  <c r="C56" i="3"/>
  <c r="BX56" i="3" s="1"/>
  <c r="C50" i="3"/>
  <c r="C43" i="3"/>
  <c r="BX43" i="3" s="1"/>
  <c r="C37" i="3"/>
  <c r="BX37" i="3" s="1"/>
  <c r="C30" i="3"/>
  <c r="BV69" i="3" l="1"/>
  <c r="BR43" i="3"/>
  <c r="BT50" i="3"/>
  <c r="BX50" i="3"/>
  <c r="BV50" i="3"/>
  <c r="BR69" i="3"/>
  <c r="BP69" i="3"/>
  <c r="BQ69" i="3" s="1"/>
  <c r="BT43" i="3"/>
  <c r="BV43" i="3"/>
  <c r="BR56" i="3"/>
  <c r="BT56" i="3"/>
  <c r="BP37" i="3"/>
  <c r="BQ37" i="3" s="1"/>
  <c r="BP63" i="3"/>
  <c r="BQ63" i="3" s="1"/>
  <c r="BV37" i="3"/>
  <c r="BR50" i="3"/>
  <c r="BV63" i="3"/>
  <c r="BR37" i="3"/>
  <c r="BT37" i="3"/>
  <c r="BT63" i="3"/>
  <c r="BP50" i="3"/>
  <c r="BQ50" i="3" s="1"/>
  <c r="BT69" i="3"/>
  <c r="BP56" i="3"/>
  <c r="BQ56" i="3" s="1"/>
  <c r="BV56" i="3"/>
  <c r="BR63" i="3"/>
  <c r="BK30" i="3"/>
  <c r="B2" i="7" l="1"/>
  <c r="B31" i="7" s="1"/>
  <c r="A2" i="7"/>
  <c r="A31" i="7" s="1"/>
  <c r="B2" i="6"/>
  <c r="B29" i="6" s="1"/>
  <c r="A2" i="6"/>
  <c r="A28" i="6" s="1"/>
  <c r="B18" i="6" l="1"/>
  <c r="B13" i="6"/>
  <c r="A18" i="6"/>
  <c r="A19" i="6"/>
  <c r="B19" i="6"/>
  <c r="A6" i="6"/>
  <c r="B24" i="6"/>
  <c r="A25" i="6"/>
  <c r="B25" i="6"/>
  <c r="A30" i="6"/>
  <c r="B12" i="6"/>
  <c r="B30" i="6"/>
  <c r="A24" i="6"/>
  <c r="B6" i="6"/>
  <c r="A7" i="6"/>
  <c r="B7" i="6"/>
  <c r="A12" i="6"/>
  <c r="A13" i="6"/>
  <c r="A31" i="6"/>
  <c r="B20" i="7"/>
  <c r="A21" i="7"/>
  <c r="B9" i="7"/>
  <c r="B16" i="7"/>
  <c r="A14" i="7"/>
  <c r="B8" i="7"/>
  <c r="A9" i="7"/>
  <c r="B15" i="7"/>
  <c r="A17" i="7"/>
  <c r="A8" i="7"/>
  <c r="A26" i="7"/>
  <c r="B14" i="7"/>
  <c r="A3" i="7"/>
  <c r="A27" i="7"/>
  <c r="B27" i="7"/>
  <c r="A4" i="7"/>
  <c r="A10" i="7"/>
  <c r="A28" i="7"/>
  <c r="B10" i="7"/>
  <c r="B28" i="7"/>
  <c r="A5" i="7"/>
  <c r="A23" i="7"/>
  <c r="B5" i="7"/>
  <c r="B11" i="7"/>
  <c r="B23" i="7"/>
  <c r="A6" i="7"/>
  <c r="A12" i="7"/>
  <c r="A18" i="7"/>
  <c r="A24" i="7"/>
  <c r="A30" i="7"/>
  <c r="B6" i="7"/>
  <c r="B12" i="7"/>
  <c r="B18" i="7"/>
  <c r="B24" i="7"/>
  <c r="B30" i="7"/>
  <c r="A20" i="7"/>
  <c r="B26" i="7"/>
  <c r="A15" i="7"/>
  <c r="B3" i="7"/>
  <c r="B21" i="7"/>
  <c r="A16" i="7"/>
  <c r="A22" i="7"/>
  <c r="B4" i="7"/>
  <c r="B22" i="7"/>
  <c r="A11" i="7"/>
  <c r="A29" i="7"/>
  <c r="B17" i="7"/>
  <c r="B29" i="7"/>
  <c r="A7" i="7"/>
  <c r="A13" i="7"/>
  <c r="A19" i="7"/>
  <c r="A25" i="7"/>
  <c r="B7" i="7"/>
  <c r="B13" i="7"/>
  <c r="B19" i="7"/>
  <c r="B25" i="7"/>
  <c r="B31" i="6"/>
  <c r="B20" i="6"/>
  <c r="A3" i="6"/>
  <c r="A15" i="6"/>
  <c r="B9" i="6"/>
  <c r="B21" i="6"/>
  <c r="A4" i="6"/>
  <c r="A22" i="6"/>
  <c r="B10" i="6"/>
  <c r="B22" i="6"/>
  <c r="A5" i="6"/>
  <c r="A11" i="6"/>
  <c r="A17" i="6"/>
  <c r="A23" i="6"/>
  <c r="A29" i="6"/>
  <c r="A8" i="6"/>
  <c r="A14" i="6"/>
  <c r="A20" i="6"/>
  <c r="A26" i="6"/>
  <c r="B8" i="6"/>
  <c r="B14" i="6"/>
  <c r="B26" i="6"/>
  <c r="A9" i="6"/>
  <c r="A21" i="6"/>
  <c r="A27" i="6"/>
  <c r="B3" i="6"/>
  <c r="B15" i="6"/>
  <c r="B27" i="6"/>
  <c r="A10" i="6"/>
  <c r="A16" i="6"/>
  <c r="B4" i="6"/>
  <c r="B16" i="6"/>
  <c r="B28" i="6"/>
  <c r="B5" i="6"/>
  <c r="B11" i="6"/>
  <c r="B17" i="6"/>
  <c r="B23" i="6"/>
  <c r="Q10" i="4"/>
  <c r="R10" i="4"/>
  <c r="S10" i="4"/>
  <c r="T10" i="4"/>
  <c r="U10" i="4"/>
  <c r="V10" i="4"/>
  <c r="W10" i="4"/>
  <c r="X10" i="4"/>
  <c r="Y10" i="4"/>
  <c r="Z10" i="4"/>
  <c r="AA10" i="4"/>
  <c r="AB10" i="4"/>
  <c r="AC10" i="4"/>
  <c r="AD10" i="4"/>
  <c r="Q11" i="4"/>
  <c r="R11" i="4"/>
  <c r="S11" i="4"/>
  <c r="T11" i="4"/>
  <c r="U11" i="4"/>
  <c r="V11" i="4"/>
  <c r="W11" i="4"/>
  <c r="X11" i="4"/>
  <c r="Y11" i="4"/>
  <c r="Z11" i="4"/>
  <c r="AA11" i="4"/>
  <c r="AB11" i="4"/>
  <c r="AC11" i="4"/>
  <c r="AD11" i="4"/>
  <c r="Q12" i="4"/>
  <c r="R12" i="4"/>
  <c r="S12" i="4"/>
  <c r="T12" i="4"/>
  <c r="U12" i="4"/>
  <c r="V12" i="4"/>
  <c r="W12" i="4"/>
  <c r="X12" i="4"/>
  <c r="Y12" i="4"/>
  <c r="Z12" i="4"/>
  <c r="AA12" i="4"/>
  <c r="AB12" i="4"/>
  <c r="AC12" i="4"/>
  <c r="AD12" i="4"/>
  <c r="P10" i="4"/>
  <c r="P11" i="4"/>
  <c r="P12" i="4"/>
  <c r="C3" i="3" l="1"/>
  <c r="BX3" i="3" s="1"/>
  <c r="E3" i="3"/>
  <c r="D3" i="6" s="1"/>
  <c r="G3" i="3"/>
  <c r="I3" i="3"/>
  <c r="D5" i="6" s="1"/>
  <c r="K3" i="3"/>
  <c r="M3" i="3"/>
  <c r="O3" i="3"/>
  <c r="D8" i="6" s="1"/>
  <c r="Q3" i="3"/>
  <c r="D9" i="6" s="1"/>
  <c r="S3" i="3"/>
  <c r="D10" i="6" s="1"/>
  <c r="U3" i="3"/>
  <c r="D11" i="6" s="1"/>
  <c r="W3" i="3"/>
  <c r="D12" i="6" s="1"/>
  <c r="Y3" i="3"/>
  <c r="D13" i="6" s="1"/>
  <c r="AA3" i="3"/>
  <c r="D14" i="6" s="1"/>
  <c r="AC3" i="3"/>
  <c r="D15" i="6" s="1"/>
  <c r="AE3" i="3"/>
  <c r="D16" i="6" s="1"/>
  <c r="AG3" i="3"/>
  <c r="D17" i="6" s="1"/>
  <c r="AI3" i="3"/>
  <c r="D18" i="6" s="1"/>
  <c r="AK3" i="3"/>
  <c r="D19" i="6" s="1"/>
  <c r="AM3" i="3"/>
  <c r="D20" i="6" s="1"/>
  <c r="AO3" i="3"/>
  <c r="D21" i="6" s="1"/>
  <c r="AQ3" i="3"/>
  <c r="D22" i="6" s="1"/>
  <c r="AS3" i="3"/>
  <c r="D23" i="6" s="1"/>
  <c r="AU3" i="3"/>
  <c r="D24" i="6" s="1"/>
  <c r="AW3" i="3"/>
  <c r="D25" i="6" s="1"/>
  <c r="AY3" i="3"/>
  <c r="BA3" i="3"/>
  <c r="D27" i="6" s="1"/>
  <c r="BC3" i="3"/>
  <c r="BE3" i="3"/>
  <c r="D29" i="6" s="1"/>
  <c r="BG3" i="3"/>
  <c r="D30" i="6" s="1"/>
  <c r="BI3" i="3"/>
  <c r="D31" i="6" s="1"/>
  <c r="BK3" i="3"/>
  <c r="BL3" i="3"/>
  <c r="BM3" i="3"/>
  <c r="BN3" i="3" s="1"/>
  <c r="BO3" i="3"/>
  <c r="BS3" i="3"/>
  <c r="BU3" i="3"/>
  <c r="BW3" i="3"/>
  <c r="BK4" i="3"/>
  <c r="BM4" i="3"/>
  <c r="BK5" i="3"/>
  <c r="BL5" i="3"/>
  <c r="BM5" i="3"/>
  <c r="BN5" i="3" s="1"/>
  <c r="BO5" i="3"/>
  <c r="BP5" i="3"/>
  <c r="BR5" i="3"/>
  <c r="BS5" i="3"/>
  <c r="BU5" i="3"/>
  <c r="BW5" i="3"/>
  <c r="C6" i="3"/>
  <c r="BX6" i="3" s="1"/>
  <c r="E6" i="3"/>
  <c r="E3" i="6" s="1"/>
  <c r="G6" i="3"/>
  <c r="E4" i="6" s="1"/>
  <c r="I6" i="3"/>
  <c r="K6" i="3"/>
  <c r="E6" i="6" s="1"/>
  <c r="M6" i="3"/>
  <c r="O6" i="3"/>
  <c r="E8" i="6" s="1"/>
  <c r="Q6" i="3"/>
  <c r="E9" i="6" s="1"/>
  <c r="S6" i="3"/>
  <c r="E10" i="6" s="1"/>
  <c r="U6" i="3"/>
  <c r="E11" i="6" s="1"/>
  <c r="W6" i="3"/>
  <c r="E12" i="6" s="1"/>
  <c r="Y6" i="3"/>
  <c r="E13" i="6" s="1"/>
  <c r="AA6" i="3"/>
  <c r="AC6" i="3"/>
  <c r="E15" i="6" s="1"/>
  <c r="AE6" i="3"/>
  <c r="AG6" i="3"/>
  <c r="E17" i="6" s="1"/>
  <c r="AI6" i="3"/>
  <c r="E18" i="6" s="1"/>
  <c r="AK6" i="3"/>
  <c r="E19" i="6" s="1"/>
  <c r="AM6" i="3"/>
  <c r="E20" i="6" s="1"/>
  <c r="AO6" i="3"/>
  <c r="E21" i="6" s="1"/>
  <c r="AQ6" i="3"/>
  <c r="E22" i="6" s="1"/>
  <c r="AS6" i="3"/>
  <c r="E23" i="6" s="1"/>
  <c r="AU6" i="3"/>
  <c r="E24" i="6" s="1"/>
  <c r="AW6" i="3"/>
  <c r="E25" i="6" s="1"/>
  <c r="AY6" i="3"/>
  <c r="E26" i="6" s="1"/>
  <c r="BA6" i="3"/>
  <c r="E27" i="6" s="1"/>
  <c r="BC6" i="3"/>
  <c r="E28" i="6" s="1"/>
  <c r="BE6" i="3"/>
  <c r="E29" i="6" s="1"/>
  <c r="BG6" i="3"/>
  <c r="E30" i="6" s="1"/>
  <c r="BI6" i="3"/>
  <c r="E31" i="6" s="1"/>
  <c r="BK6" i="3"/>
  <c r="BL6" i="3"/>
  <c r="BM6" i="3"/>
  <c r="BN6" i="3" s="1"/>
  <c r="BO6" i="3"/>
  <c r="BS6" i="3"/>
  <c r="BU6" i="3"/>
  <c r="BW6" i="3"/>
  <c r="C7" i="3"/>
  <c r="E7" i="3"/>
  <c r="G7" i="3"/>
  <c r="F4" i="6" s="1"/>
  <c r="I7" i="3"/>
  <c r="F5" i="6" s="1"/>
  <c r="K7" i="3"/>
  <c r="F6" i="6" s="1"/>
  <c r="M7" i="3"/>
  <c r="F7" i="6" s="1"/>
  <c r="O7" i="3"/>
  <c r="F8" i="6" s="1"/>
  <c r="Q7" i="3"/>
  <c r="F9" i="6" s="1"/>
  <c r="S7" i="3"/>
  <c r="F10" i="6" s="1"/>
  <c r="U7" i="3"/>
  <c r="F11" i="6" s="1"/>
  <c r="W7" i="3"/>
  <c r="F12" i="6" s="1"/>
  <c r="Y7" i="3"/>
  <c r="F13" i="6" s="1"/>
  <c r="AA7" i="3"/>
  <c r="F14" i="6" s="1"/>
  <c r="AC7" i="3"/>
  <c r="F15" i="6" s="1"/>
  <c r="AE7" i="3"/>
  <c r="F16" i="6" s="1"/>
  <c r="AG7" i="3"/>
  <c r="AI7" i="3"/>
  <c r="F18" i="6" s="1"/>
  <c r="AK7" i="3"/>
  <c r="F19" i="6" s="1"/>
  <c r="AM7" i="3"/>
  <c r="F20" i="6" s="1"/>
  <c r="AO7" i="3"/>
  <c r="F21" i="6" s="1"/>
  <c r="AQ7" i="3"/>
  <c r="F22" i="6" s="1"/>
  <c r="AS7" i="3"/>
  <c r="F23" i="6" s="1"/>
  <c r="AU7" i="3"/>
  <c r="F24" i="6" s="1"/>
  <c r="AW7" i="3"/>
  <c r="F25" i="6" s="1"/>
  <c r="AY7" i="3"/>
  <c r="F26" i="6" s="1"/>
  <c r="BA7" i="3"/>
  <c r="F27" i="6" s="1"/>
  <c r="BC7" i="3"/>
  <c r="F28" i="6" s="1"/>
  <c r="BE7" i="3"/>
  <c r="F29" i="6" s="1"/>
  <c r="BG7" i="3"/>
  <c r="F30" i="6" s="1"/>
  <c r="BI7" i="3"/>
  <c r="F31" i="6" s="1"/>
  <c r="BK7" i="3"/>
  <c r="BL7" i="3"/>
  <c r="BM7" i="3"/>
  <c r="BN7" i="3" s="1"/>
  <c r="BO7" i="3"/>
  <c r="BS7" i="3"/>
  <c r="BU7" i="3"/>
  <c r="BW7" i="3"/>
  <c r="B8" i="3"/>
  <c r="H3" i="5"/>
  <c r="F8" i="3"/>
  <c r="H8" i="3"/>
  <c r="H5" i="5" s="1"/>
  <c r="J8" i="3"/>
  <c r="H6" i="5" s="1"/>
  <c r="L8" i="3"/>
  <c r="H7" i="5" s="1"/>
  <c r="N8" i="3"/>
  <c r="H8" i="5" s="1"/>
  <c r="P8" i="3"/>
  <c r="H9" i="5" s="1"/>
  <c r="R8" i="3"/>
  <c r="H10" i="5" s="1"/>
  <c r="T8" i="3"/>
  <c r="V8" i="3"/>
  <c r="H12" i="5" s="1"/>
  <c r="X8" i="3"/>
  <c r="H13" i="5" s="1"/>
  <c r="Z8" i="3"/>
  <c r="H14" i="5" s="1"/>
  <c r="AB8" i="3"/>
  <c r="H15" i="5" s="1"/>
  <c r="AD8" i="3"/>
  <c r="H16" i="5" s="1"/>
  <c r="AF8" i="3"/>
  <c r="H17" i="5" s="1"/>
  <c r="AH8" i="3"/>
  <c r="H18" i="5" s="1"/>
  <c r="AJ8" i="3"/>
  <c r="H19" i="5" s="1"/>
  <c r="AL8" i="3"/>
  <c r="H20" i="5" s="1"/>
  <c r="AN8" i="3"/>
  <c r="H21" i="5" s="1"/>
  <c r="AP8" i="3"/>
  <c r="AR8" i="3"/>
  <c r="AT8" i="3"/>
  <c r="AV8" i="3"/>
  <c r="H25" i="5" s="1"/>
  <c r="AX8" i="3"/>
  <c r="H26" i="5" s="1"/>
  <c r="AZ8" i="3"/>
  <c r="H27" i="5" s="1"/>
  <c r="BB8" i="3"/>
  <c r="H28" i="5" s="1"/>
  <c r="BD8" i="3"/>
  <c r="H29" i="5" s="1"/>
  <c r="BF8" i="3"/>
  <c r="H30" i="5" s="1"/>
  <c r="BH8" i="3"/>
  <c r="H31" i="5" s="1"/>
  <c r="BK8" i="3"/>
  <c r="BP8" i="3"/>
  <c r="BR8" i="3"/>
  <c r="C9" i="3"/>
  <c r="BX9" i="3" s="1"/>
  <c r="E9" i="3"/>
  <c r="G3" i="6" s="1"/>
  <c r="G9" i="3"/>
  <c r="G4" i="6" s="1"/>
  <c r="I9" i="3"/>
  <c r="G5" i="6" s="1"/>
  <c r="K9" i="3"/>
  <c r="G6" i="6" s="1"/>
  <c r="M9" i="3"/>
  <c r="G7" i="6" s="1"/>
  <c r="O9" i="3"/>
  <c r="G8" i="6" s="1"/>
  <c r="Q9" i="3"/>
  <c r="G9" i="6" s="1"/>
  <c r="S9" i="3"/>
  <c r="G10" i="6" s="1"/>
  <c r="U9" i="3"/>
  <c r="G11" i="6" s="1"/>
  <c r="W9" i="3"/>
  <c r="G12" i="6" s="1"/>
  <c r="Y9" i="3"/>
  <c r="G13" i="6" s="1"/>
  <c r="AA9" i="3"/>
  <c r="G14" i="6" s="1"/>
  <c r="AC9" i="3"/>
  <c r="G15" i="6" s="1"/>
  <c r="AE9" i="3"/>
  <c r="G16" i="6" s="1"/>
  <c r="AG9" i="3"/>
  <c r="G17" i="6" s="1"/>
  <c r="AI9" i="3"/>
  <c r="AK9" i="3"/>
  <c r="G19" i="6" s="1"/>
  <c r="AM9" i="3"/>
  <c r="G20" i="6" s="1"/>
  <c r="AO9" i="3"/>
  <c r="G21" i="6" s="1"/>
  <c r="AQ9" i="3"/>
  <c r="G22" i="6" s="1"/>
  <c r="AS9" i="3"/>
  <c r="G23" i="6" s="1"/>
  <c r="AU9" i="3"/>
  <c r="G24" i="6" s="1"/>
  <c r="AW9" i="3"/>
  <c r="G25" i="6" s="1"/>
  <c r="AY9" i="3"/>
  <c r="G26" i="6" s="1"/>
  <c r="BA9" i="3"/>
  <c r="BC9" i="3"/>
  <c r="BE9" i="3"/>
  <c r="BG9" i="3"/>
  <c r="BI9" i="3"/>
  <c r="G31" i="6" s="1"/>
  <c r="BK9" i="3"/>
  <c r="BL9" i="3"/>
  <c r="BM9" i="3"/>
  <c r="BN9" i="3" s="1"/>
  <c r="BO9" i="3"/>
  <c r="BS9" i="3"/>
  <c r="BU9" i="3"/>
  <c r="BW9" i="3"/>
  <c r="C10" i="3"/>
  <c r="BX10" i="3" s="1"/>
  <c r="E10" i="3"/>
  <c r="H3" i="6" s="1"/>
  <c r="G10" i="3"/>
  <c r="H4" i="6" s="1"/>
  <c r="I10" i="3"/>
  <c r="H5" i="6" s="1"/>
  <c r="K10" i="3"/>
  <c r="H6" i="6" s="1"/>
  <c r="M10" i="3"/>
  <c r="H7" i="6" s="1"/>
  <c r="O10" i="3"/>
  <c r="H8" i="6" s="1"/>
  <c r="Q10" i="3"/>
  <c r="H9" i="6" s="1"/>
  <c r="S10" i="3"/>
  <c r="H10" i="6" s="1"/>
  <c r="U10" i="3"/>
  <c r="H11" i="6" s="1"/>
  <c r="W10" i="3"/>
  <c r="Y10" i="3"/>
  <c r="AA10" i="3"/>
  <c r="AC10" i="3"/>
  <c r="H15" i="6" s="1"/>
  <c r="AE10" i="3"/>
  <c r="AG10" i="3"/>
  <c r="H17" i="6" s="1"/>
  <c r="AI10" i="3"/>
  <c r="H18" i="6" s="1"/>
  <c r="AK10" i="3"/>
  <c r="H19" i="6" s="1"/>
  <c r="AM10" i="3"/>
  <c r="H20" i="6" s="1"/>
  <c r="AO10" i="3"/>
  <c r="H21" i="6" s="1"/>
  <c r="AQ10" i="3"/>
  <c r="H22" i="6" s="1"/>
  <c r="AS10" i="3"/>
  <c r="H23" i="6" s="1"/>
  <c r="AU10" i="3"/>
  <c r="H24" i="6" s="1"/>
  <c r="AW10" i="3"/>
  <c r="H25" i="6" s="1"/>
  <c r="AY10" i="3"/>
  <c r="H26" i="6" s="1"/>
  <c r="BA10" i="3"/>
  <c r="H27" i="6" s="1"/>
  <c r="BC10" i="3"/>
  <c r="H28" i="6" s="1"/>
  <c r="BE10" i="3"/>
  <c r="H29" i="6" s="1"/>
  <c r="BG10" i="3"/>
  <c r="BI10" i="3"/>
  <c r="BK10" i="3"/>
  <c r="BL10" i="3"/>
  <c r="BM10" i="3"/>
  <c r="BN10" i="3" s="1"/>
  <c r="BO10" i="3"/>
  <c r="BS10" i="3"/>
  <c r="BU10" i="3"/>
  <c r="BW10" i="3"/>
  <c r="C11" i="3"/>
  <c r="BX11" i="3" s="1"/>
  <c r="E11" i="3"/>
  <c r="I3" i="6" s="1"/>
  <c r="G11" i="3"/>
  <c r="I11" i="3"/>
  <c r="I5" i="6" s="1"/>
  <c r="K11" i="3"/>
  <c r="I6" i="6" s="1"/>
  <c r="M11" i="3"/>
  <c r="I7" i="6" s="1"/>
  <c r="O11" i="3"/>
  <c r="I8" i="6" s="1"/>
  <c r="Q11" i="3"/>
  <c r="I9" i="6" s="1"/>
  <c r="S11" i="3"/>
  <c r="I10" i="6" s="1"/>
  <c r="U11" i="3"/>
  <c r="I11" i="6" s="1"/>
  <c r="W11" i="3"/>
  <c r="I12" i="6" s="1"/>
  <c r="Y11" i="3"/>
  <c r="AA11" i="3"/>
  <c r="I14" i="6" s="1"/>
  <c r="AC11" i="3"/>
  <c r="I15" i="6" s="1"/>
  <c r="AE11" i="3"/>
  <c r="AG11" i="3"/>
  <c r="I17" i="6" s="1"/>
  <c r="AI11" i="3"/>
  <c r="I18" i="6" s="1"/>
  <c r="AK11" i="3"/>
  <c r="I19" i="6" s="1"/>
  <c r="AM11" i="3"/>
  <c r="I20" i="6" s="1"/>
  <c r="AO11" i="3"/>
  <c r="I21" i="6" s="1"/>
  <c r="AQ11" i="3"/>
  <c r="I22" i="6" s="1"/>
  <c r="AS11" i="3"/>
  <c r="I23" i="6" s="1"/>
  <c r="AU11" i="3"/>
  <c r="AW11" i="3"/>
  <c r="I25" i="6" s="1"/>
  <c r="AY11" i="3"/>
  <c r="I26" i="6" s="1"/>
  <c r="BA11" i="3"/>
  <c r="I27" i="6" s="1"/>
  <c r="BC11" i="3"/>
  <c r="I28" i="6" s="1"/>
  <c r="BE11" i="3"/>
  <c r="I29" i="6" s="1"/>
  <c r="BG11" i="3"/>
  <c r="I30" i="6" s="1"/>
  <c r="BI11" i="3"/>
  <c r="I31" i="6" s="1"/>
  <c r="BK11" i="3"/>
  <c r="BL11" i="3"/>
  <c r="BM11" i="3"/>
  <c r="BN11" i="3" s="1"/>
  <c r="BO11" i="3"/>
  <c r="BS11" i="3"/>
  <c r="BU11" i="3"/>
  <c r="BW11" i="3"/>
  <c r="J2" i="6"/>
  <c r="J5" i="6"/>
  <c r="J6" i="6"/>
  <c r="J7" i="6"/>
  <c r="J8" i="6"/>
  <c r="J9" i="6"/>
  <c r="J11" i="6"/>
  <c r="J13" i="6"/>
  <c r="J17" i="6"/>
  <c r="J18" i="6"/>
  <c r="J19" i="6"/>
  <c r="J20" i="6"/>
  <c r="J21" i="6"/>
  <c r="J27" i="6"/>
  <c r="J29" i="6"/>
  <c r="J30" i="6"/>
  <c r="J31" i="6"/>
  <c r="BK12" i="3"/>
  <c r="C13" i="3"/>
  <c r="K2" i="6" s="1"/>
  <c r="E13" i="3"/>
  <c r="K3" i="6" s="1"/>
  <c r="G13" i="3"/>
  <c r="K4" i="6" s="1"/>
  <c r="I13" i="3"/>
  <c r="K5" i="6" s="1"/>
  <c r="K13" i="3"/>
  <c r="M13" i="3"/>
  <c r="K7" i="6" s="1"/>
  <c r="O13" i="3"/>
  <c r="K8" i="6" s="1"/>
  <c r="Q13" i="3"/>
  <c r="K9" i="6" s="1"/>
  <c r="S13" i="3"/>
  <c r="K10" i="6" s="1"/>
  <c r="U13" i="3"/>
  <c r="K11" i="6" s="1"/>
  <c r="W13" i="3"/>
  <c r="K12" i="6" s="1"/>
  <c r="Y13" i="3"/>
  <c r="K13" i="6" s="1"/>
  <c r="AA13" i="3"/>
  <c r="K14" i="6" s="1"/>
  <c r="AC13" i="3"/>
  <c r="K15" i="6" s="1"/>
  <c r="AE13" i="3"/>
  <c r="K16" i="6" s="1"/>
  <c r="AG13" i="3"/>
  <c r="K17" i="6" s="1"/>
  <c r="AI13" i="3"/>
  <c r="K18" i="6" s="1"/>
  <c r="AK13" i="3"/>
  <c r="K19" i="6" s="1"/>
  <c r="AM13" i="3"/>
  <c r="AO13" i="3"/>
  <c r="AQ13" i="3"/>
  <c r="K22" i="6" s="1"/>
  <c r="AS13" i="3"/>
  <c r="K23" i="6" s="1"/>
  <c r="AU13" i="3"/>
  <c r="K24" i="6" s="1"/>
  <c r="AW13" i="3"/>
  <c r="K25" i="6" s="1"/>
  <c r="AY13" i="3"/>
  <c r="K26" i="6" s="1"/>
  <c r="BA13" i="3"/>
  <c r="K27" i="6" s="1"/>
  <c r="BC13" i="3"/>
  <c r="K28" i="6" s="1"/>
  <c r="BE13" i="3"/>
  <c r="K29" i="6" s="1"/>
  <c r="BG13" i="3"/>
  <c r="K30" i="6" s="1"/>
  <c r="BI13" i="3"/>
  <c r="K31" i="6" s="1"/>
  <c r="BK13" i="3"/>
  <c r="BL13" i="3"/>
  <c r="BM13" i="3"/>
  <c r="BN13" i="3" s="1"/>
  <c r="BO13" i="3"/>
  <c r="BS13" i="3"/>
  <c r="BU13" i="3"/>
  <c r="BW13" i="3"/>
  <c r="C14" i="3"/>
  <c r="E14" i="3"/>
  <c r="L3" i="6" s="1"/>
  <c r="G14" i="3"/>
  <c r="L4" i="6" s="1"/>
  <c r="I14" i="3"/>
  <c r="L5" i="6" s="1"/>
  <c r="K14" i="3"/>
  <c r="L6" i="6" s="1"/>
  <c r="M14" i="3"/>
  <c r="O14" i="3"/>
  <c r="L8" i="6" s="1"/>
  <c r="Q14" i="3"/>
  <c r="L9" i="6" s="1"/>
  <c r="S14" i="3"/>
  <c r="L10" i="6" s="1"/>
  <c r="U14" i="3"/>
  <c r="L11" i="6" s="1"/>
  <c r="W14" i="3"/>
  <c r="L12" i="6" s="1"/>
  <c r="Y14" i="3"/>
  <c r="L13" i="6" s="1"/>
  <c r="AA14" i="3"/>
  <c r="L14" i="6" s="1"/>
  <c r="AC14" i="3"/>
  <c r="L15" i="6" s="1"/>
  <c r="AE14" i="3"/>
  <c r="L16" i="6" s="1"/>
  <c r="AG14" i="3"/>
  <c r="L17" i="6" s="1"/>
  <c r="AI14" i="3"/>
  <c r="L18" i="6" s="1"/>
  <c r="AK14" i="3"/>
  <c r="L19" i="6" s="1"/>
  <c r="AM14" i="3"/>
  <c r="L20" i="6" s="1"/>
  <c r="AO14" i="3"/>
  <c r="AQ14" i="3"/>
  <c r="L22" i="6" s="1"/>
  <c r="AS14" i="3"/>
  <c r="L23" i="6" s="1"/>
  <c r="AU14" i="3"/>
  <c r="L24" i="6" s="1"/>
  <c r="AW14" i="3"/>
  <c r="AY14" i="3"/>
  <c r="L26" i="6" s="1"/>
  <c r="BA14" i="3"/>
  <c r="L27" i="6" s="1"/>
  <c r="BC14" i="3"/>
  <c r="L28" i="6" s="1"/>
  <c r="BE14" i="3"/>
  <c r="L29" i="6" s="1"/>
  <c r="BG14" i="3"/>
  <c r="L30" i="6" s="1"/>
  <c r="BI14" i="3"/>
  <c r="L31" i="6" s="1"/>
  <c r="BK14" i="3"/>
  <c r="BL14" i="3"/>
  <c r="BM14" i="3"/>
  <c r="BN14" i="3" s="1"/>
  <c r="BO14" i="3"/>
  <c r="BS14" i="3"/>
  <c r="BU14" i="3"/>
  <c r="BW14" i="3"/>
  <c r="M3" i="6"/>
  <c r="M4" i="6"/>
  <c r="M5" i="6"/>
  <c r="M8" i="6"/>
  <c r="M11" i="6"/>
  <c r="M14" i="6"/>
  <c r="M15" i="6"/>
  <c r="M16" i="6"/>
  <c r="M17" i="6"/>
  <c r="M22" i="6"/>
  <c r="M23" i="6"/>
  <c r="M25" i="6"/>
  <c r="M26" i="6"/>
  <c r="M27" i="6"/>
  <c r="M28" i="6"/>
  <c r="M29" i="6"/>
  <c r="M30" i="6"/>
  <c r="C15" i="3"/>
  <c r="E15" i="3"/>
  <c r="N3" i="6" s="1"/>
  <c r="G15" i="3"/>
  <c r="N4" i="6" s="1"/>
  <c r="I15" i="3"/>
  <c r="N5" i="6" s="1"/>
  <c r="K15" i="3"/>
  <c r="N6" i="6" s="1"/>
  <c r="M15" i="3"/>
  <c r="N7" i="6" s="1"/>
  <c r="O15" i="3"/>
  <c r="N8" i="6" s="1"/>
  <c r="Q15" i="3"/>
  <c r="N9" i="6" s="1"/>
  <c r="S15" i="3"/>
  <c r="N10" i="6" s="1"/>
  <c r="U15" i="3"/>
  <c r="N11" i="6" s="1"/>
  <c r="W15" i="3"/>
  <c r="N12" i="6" s="1"/>
  <c r="Y15" i="3"/>
  <c r="N13" i="6" s="1"/>
  <c r="AA15" i="3"/>
  <c r="N14" i="6" s="1"/>
  <c r="AC15" i="3"/>
  <c r="N15" i="6" s="1"/>
  <c r="AE15" i="3"/>
  <c r="N16" i="6" s="1"/>
  <c r="AG15" i="3"/>
  <c r="N17" i="6" s="1"/>
  <c r="AI15" i="3"/>
  <c r="N18" i="6" s="1"/>
  <c r="AK15" i="3"/>
  <c r="N19" i="6" s="1"/>
  <c r="AM15" i="3"/>
  <c r="N20" i="6" s="1"/>
  <c r="AO15" i="3"/>
  <c r="N21" i="6" s="1"/>
  <c r="AQ15" i="3"/>
  <c r="N22" i="6" s="1"/>
  <c r="AS15" i="3"/>
  <c r="N23" i="6" s="1"/>
  <c r="AU15" i="3"/>
  <c r="N24" i="6" s="1"/>
  <c r="AW15" i="3"/>
  <c r="N25" i="6" s="1"/>
  <c r="AY15" i="3"/>
  <c r="N26" i="6" s="1"/>
  <c r="BA15" i="3"/>
  <c r="N27" i="6" s="1"/>
  <c r="BC15" i="3"/>
  <c r="N28" i="6" s="1"/>
  <c r="BE15" i="3"/>
  <c r="N29" i="6" s="1"/>
  <c r="BG15" i="3"/>
  <c r="N30" i="6" s="1"/>
  <c r="BI15" i="3"/>
  <c r="BK15" i="3"/>
  <c r="BL15" i="3"/>
  <c r="BM15" i="3"/>
  <c r="BN15" i="3" s="1"/>
  <c r="BO15" i="3"/>
  <c r="BS15" i="3"/>
  <c r="BU15" i="3"/>
  <c r="BW15" i="3"/>
  <c r="O2" i="6"/>
  <c r="O8" i="6"/>
  <c r="O12" i="6"/>
  <c r="O16" i="6"/>
  <c r="O20" i="6"/>
  <c r="O24" i="6"/>
  <c r="C16" i="3"/>
  <c r="E16" i="3"/>
  <c r="P3" i="6" s="1"/>
  <c r="G16" i="3"/>
  <c r="P4" i="6" s="1"/>
  <c r="I16" i="3"/>
  <c r="P5" i="6" s="1"/>
  <c r="K16" i="3"/>
  <c r="P6" i="6" s="1"/>
  <c r="M16" i="3"/>
  <c r="P7" i="6" s="1"/>
  <c r="O16" i="3"/>
  <c r="P8" i="6" s="1"/>
  <c r="Q16" i="3"/>
  <c r="S16" i="3"/>
  <c r="P10" i="6" s="1"/>
  <c r="U16" i="3"/>
  <c r="P11" i="6" s="1"/>
  <c r="W16" i="3"/>
  <c r="P12" i="6" s="1"/>
  <c r="Y16" i="3"/>
  <c r="P13" i="6" s="1"/>
  <c r="AA16" i="3"/>
  <c r="P14" i="6" s="1"/>
  <c r="AC16" i="3"/>
  <c r="P15" i="6" s="1"/>
  <c r="AE16" i="3"/>
  <c r="P16" i="6" s="1"/>
  <c r="AG16" i="3"/>
  <c r="P17" i="6" s="1"/>
  <c r="AI16" i="3"/>
  <c r="P18" i="6" s="1"/>
  <c r="AK16" i="3"/>
  <c r="P19" i="6" s="1"/>
  <c r="AM16" i="3"/>
  <c r="P20" i="6" s="1"/>
  <c r="AO16" i="3"/>
  <c r="P21" i="6" s="1"/>
  <c r="AQ16" i="3"/>
  <c r="P22" i="6" s="1"/>
  <c r="AS16" i="3"/>
  <c r="P23" i="6" s="1"/>
  <c r="AU16" i="3"/>
  <c r="P24" i="6" s="1"/>
  <c r="AW16" i="3"/>
  <c r="P25" i="6" s="1"/>
  <c r="AY16" i="3"/>
  <c r="P26" i="6" s="1"/>
  <c r="BA16" i="3"/>
  <c r="P27" i="6" s="1"/>
  <c r="BC16" i="3"/>
  <c r="P28" i="6" s="1"/>
  <c r="BE16" i="3"/>
  <c r="P29" i="6" s="1"/>
  <c r="BG16" i="3"/>
  <c r="P30" i="6" s="1"/>
  <c r="BI16" i="3"/>
  <c r="P31" i="6" s="1"/>
  <c r="BK16" i="3"/>
  <c r="BL16" i="3"/>
  <c r="BM16" i="3"/>
  <c r="BN16" i="3" s="1"/>
  <c r="BO16" i="3"/>
  <c r="BS16" i="3"/>
  <c r="BU16" i="3"/>
  <c r="BW16" i="3"/>
  <c r="C17" i="3"/>
  <c r="BX17" i="3" s="1"/>
  <c r="E17" i="3"/>
  <c r="Q3" i="6" s="1"/>
  <c r="G17" i="3"/>
  <c r="Q4" i="6" s="1"/>
  <c r="I17" i="3"/>
  <c r="Q5" i="6" s="1"/>
  <c r="K17" i="3"/>
  <c r="M17" i="3"/>
  <c r="Q7" i="6" s="1"/>
  <c r="O17" i="3"/>
  <c r="Q8" i="6" s="1"/>
  <c r="Q17" i="3"/>
  <c r="Q9" i="6" s="1"/>
  <c r="S17" i="3"/>
  <c r="Q10" i="6" s="1"/>
  <c r="U17" i="3"/>
  <c r="W17" i="3"/>
  <c r="Q12" i="6" s="1"/>
  <c r="Y17" i="3"/>
  <c r="Q13" i="6" s="1"/>
  <c r="AA17" i="3"/>
  <c r="Q14" i="6" s="1"/>
  <c r="AC17" i="3"/>
  <c r="Q15" i="6" s="1"/>
  <c r="AE17" i="3"/>
  <c r="Q16" i="6" s="1"/>
  <c r="AG17" i="3"/>
  <c r="Q17" i="6" s="1"/>
  <c r="AI17" i="3"/>
  <c r="Q18" i="6" s="1"/>
  <c r="AK17" i="3"/>
  <c r="Q19" i="6" s="1"/>
  <c r="AM17" i="3"/>
  <c r="Q20" i="6" s="1"/>
  <c r="AO17" i="3"/>
  <c r="Q21" i="6" s="1"/>
  <c r="AQ17" i="3"/>
  <c r="Q22" i="6" s="1"/>
  <c r="AS17" i="3"/>
  <c r="Q23" i="6" s="1"/>
  <c r="AU17" i="3"/>
  <c r="Q24" i="6" s="1"/>
  <c r="AW17" i="3"/>
  <c r="Q25" i="6" s="1"/>
  <c r="AY17" i="3"/>
  <c r="Q26" i="6" s="1"/>
  <c r="BA17" i="3"/>
  <c r="Q27" i="6" s="1"/>
  <c r="BC17" i="3"/>
  <c r="Q28" i="6" s="1"/>
  <c r="BE17" i="3"/>
  <c r="Q29" i="6" s="1"/>
  <c r="BG17" i="3"/>
  <c r="Q30" i="6" s="1"/>
  <c r="BI17" i="3"/>
  <c r="Q31" i="6" s="1"/>
  <c r="BK17" i="3"/>
  <c r="BL17" i="3"/>
  <c r="BM17" i="3"/>
  <c r="BN17" i="3" s="1"/>
  <c r="BO17" i="3"/>
  <c r="BS17" i="3"/>
  <c r="BU17" i="3"/>
  <c r="BW17" i="3"/>
  <c r="BK18" i="3"/>
  <c r="C19" i="3"/>
  <c r="R2" i="6" s="1"/>
  <c r="E19" i="3"/>
  <c r="R3" i="6" s="1"/>
  <c r="G19" i="3"/>
  <c r="R4" i="6" s="1"/>
  <c r="I19" i="3"/>
  <c r="R5" i="6" s="1"/>
  <c r="K19" i="3"/>
  <c r="R6" i="6" s="1"/>
  <c r="M19" i="3"/>
  <c r="R7" i="6" s="1"/>
  <c r="O19" i="3"/>
  <c r="R8" i="6" s="1"/>
  <c r="Q19" i="3"/>
  <c r="R9" i="6" s="1"/>
  <c r="S19" i="3"/>
  <c r="U19" i="3"/>
  <c r="R11" i="6" s="1"/>
  <c r="W19" i="3"/>
  <c r="R12" i="6" s="1"/>
  <c r="Y19" i="3"/>
  <c r="R13" i="6" s="1"/>
  <c r="AA19" i="3"/>
  <c r="R14" i="6" s="1"/>
  <c r="AC19" i="3"/>
  <c r="R15" i="6" s="1"/>
  <c r="AE19" i="3"/>
  <c r="R16" i="6" s="1"/>
  <c r="AG19" i="3"/>
  <c r="R17" i="6" s="1"/>
  <c r="AI19" i="3"/>
  <c r="R18" i="6" s="1"/>
  <c r="AK19" i="3"/>
  <c r="R19" i="6" s="1"/>
  <c r="AM19" i="3"/>
  <c r="AO19" i="3"/>
  <c r="R21" i="6" s="1"/>
  <c r="AQ19" i="3"/>
  <c r="R22" i="6" s="1"/>
  <c r="AS19" i="3"/>
  <c r="R23" i="6" s="1"/>
  <c r="AU19" i="3"/>
  <c r="R24" i="6" s="1"/>
  <c r="AW19" i="3"/>
  <c r="R25" i="6" s="1"/>
  <c r="AY19" i="3"/>
  <c r="R26" i="6" s="1"/>
  <c r="BA19" i="3"/>
  <c r="R27" i="6" s="1"/>
  <c r="BC19" i="3"/>
  <c r="R28" i="6" s="1"/>
  <c r="BE19" i="3"/>
  <c r="R29" i="6" s="1"/>
  <c r="BG19" i="3"/>
  <c r="R30" i="6" s="1"/>
  <c r="BI19" i="3"/>
  <c r="R31" i="6" s="1"/>
  <c r="BK19" i="3"/>
  <c r="BL19" i="3"/>
  <c r="BM19" i="3"/>
  <c r="BN19" i="3" s="1"/>
  <c r="BO19" i="3"/>
  <c r="BS19" i="3"/>
  <c r="BU19" i="3"/>
  <c r="BW19" i="3"/>
  <c r="C20" i="3"/>
  <c r="BX20" i="3" s="1"/>
  <c r="E20" i="3"/>
  <c r="S3" i="6" s="1"/>
  <c r="G20" i="3"/>
  <c r="S4" i="6" s="1"/>
  <c r="I20" i="3"/>
  <c r="S5" i="6" s="1"/>
  <c r="K20" i="3"/>
  <c r="S6" i="6" s="1"/>
  <c r="M20" i="3"/>
  <c r="S7" i="6" s="1"/>
  <c r="O20" i="3"/>
  <c r="S8" i="6" s="1"/>
  <c r="Q20" i="3"/>
  <c r="S9" i="6" s="1"/>
  <c r="S20" i="3"/>
  <c r="S10" i="6" s="1"/>
  <c r="U20" i="3"/>
  <c r="S11" i="6" s="1"/>
  <c r="W20" i="3"/>
  <c r="S12" i="6" s="1"/>
  <c r="Y20" i="3"/>
  <c r="S13" i="6" s="1"/>
  <c r="AA20" i="3"/>
  <c r="S14" i="6" s="1"/>
  <c r="AC20" i="3"/>
  <c r="S15" i="6" s="1"/>
  <c r="AE20" i="3"/>
  <c r="S16" i="6" s="1"/>
  <c r="AG20" i="3"/>
  <c r="S17" i="6" s="1"/>
  <c r="AI20" i="3"/>
  <c r="S18" i="6" s="1"/>
  <c r="AK20" i="3"/>
  <c r="S19" i="6" s="1"/>
  <c r="AM20" i="3"/>
  <c r="S20" i="6" s="1"/>
  <c r="AO20" i="3"/>
  <c r="S21" i="6" s="1"/>
  <c r="AQ20" i="3"/>
  <c r="S22" i="6" s="1"/>
  <c r="AS20" i="3"/>
  <c r="AU20" i="3"/>
  <c r="S24" i="6" s="1"/>
  <c r="AW20" i="3"/>
  <c r="S25" i="6" s="1"/>
  <c r="AY20" i="3"/>
  <c r="S26" i="6" s="1"/>
  <c r="BA20" i="3"/>
  <c r="S27" i="6" s="1"/>
  <c r="BC20" i="3"/>
  <c r="S28" i="6" s="1"/>
  <c r="BE20" i="3"/>
  <c r="S29" i="6" s="1"/>
  <c r="BG20" i="3"/>
  <c r="S30" i="6" s="1"/>
  <c r="BI20" i="3"/>
  <c r="S31" i="6" s="1"/>
  <c r="BK20" i="3"/>
  <c r="BL20" i="3"/>
  <c r="BM20" i="3"/>
  <c r="BN20" i="3" s="1"/>
  <c r="BO20" i="3"/>
  <c r="BS20" i="3"/>
  <c r="BU20" i="3"/>
  <c r="BW20" i="3"/>
  <c r="C21" i="3"/>
  <c r="T2" i="6" s="1"/>
  <c r="E21" i="3"/>
  <c r="G21" i="3"/>
  <c r="T4" i="6" s="1"/>
  <c r="I21" i="3"/>
  <c r="T5" i="6" s="1"/>
  <c r="K21" i="3"/>
  <c r="T6" i="6" s="1"/>
  <c r="M21" i="3"/>
  <c r="T7" i="6" s="1"/>
  <c r="O21" i="3"/>
  <c r="T8" i="6" s="1"/>
  <c r="Q21" i="3"/>
  <c r="T9" i="6" s="1"/>
  <c r="S21" i="3"/>
  <c r="T10" i="6" s="1"/>
  <c r="U21" i="3"/>
  <c r="T11" i="6" s="1"/>
  <c r="W21" i="3"/>
  <c r="T12" i="6" s="1"/>
  <c r="Y21" i="3"/>
  <c r="T13" i="6" s="1"/>
  <c r="AA21" i="3"/>
  <c r="T14" i="6" s="1"/>
  <c r="AC21" i="3"/>
  <c r="T15" i="6" s="1"/>
  <c r="AE21" i="3"/>
  <c r="T16" i="6" s="1"/>
  <c r="AG21" i="3"/>
  <c r="T17" i="6" s="1"/>
  <c r="AI21" i="3"/>
  <c r="T18" i="6" s="1"/>
  <c r="AK21" i="3"/>
  <c r="T19" i="6" s="1"/>
  <c r="AM21" i="3"/>
  <c r="T20" i="6" s="1"/>
  <c r="AO21" i="3"/>
  <c r="T21" i="6" s="1"/>
  <c r="AQ21" i="3"/>
  <c r="T22" i="6" s="1"/>
  <c r="AS21" i="3"/>
  <c r="T23" i="6" s="1"/>
  <c r="AU21" i="3"/>
  <c r="T24" i="6" s="1"/>
  <c r="AW21" i="3"/>
  <c r="T25" i="6" s="1"/>
  <c r="AY21" i="3"/>
  <c r="T26" i="6" s="1"/>
  <c r="BA21" i="3"/>
  <c r="T27" i="6" s="1"/>
  <c r="BC21" i="3"/>
  <c r="T28" i="6" s="1"/>
  <c r="BE21" i="3"/>
  <c r="T29" i="6" s="1"/>
  <c r="BG21" i="3"/>
  <c r="T30" i="6" s="1"/>
  <c r="BI21" i="3"/>
  <c r="T31" i="6" s="1"/>
  <c r="BK21" i="3"/>
  <c r="BL21" i="3"/>
  <c r="BM21" i="3"/>
  <c r="BN21" i="3" s="1"/>
  <c r="BO21" i="3"/>
  <c r="BS21" i="3"/>
  <c r="BU21" i="3"/>
  <c r="BW21" i="3"/>
  <c r="W2" i="5"/>
  <c r="W3" i="5"/>
  <c r="W4" i="5"/>
  <c r="W5" i="5"/>
  <c r="W6" i="5"/>
  <c r="W7" i="5"/>
  <c r="W8" i="5"/>
  <c r="W9" i="5"/>
  <c r="W10" i="5"/>
  <c r="W11" i="5"/>
  <c r="W12" i="5"/>
  <c r="W13" i="5"/>
  <c r="W14" i="5"/>
  <c r="W15" i="5"/>
  <c r="W16" i="5"/>
  <c r="W17" i="5"/>
  <c r="W18" i="5"/>
  <c r="W19" i="5"/>
  <c r="W20" i="5"/>
  <c r="W21" i="5"/>
  <c r="W22" i="5"/>
  <c r="W23" i="5"/>
  <c r="W24" i="5"/>
  <c r="W25" i="5"/>
  <c r="W26" i="5"/>
  <c r="W27" i="5"/>
  <c r="W28" i="5"/>
  <c r="W29" i="5"/>
  <c r="W30" i="5"/>
  <c r="W31" i="5"/>
  <c r="C25" i="3"/>
  <c r="U2" i="6" s="1"/>
  <c r="E25" i="3"/>
  <c r="U3" i="6" s="1"/>
  <c r="G25" i="3"/>
  <c r="U4" i="6" s="1"/>
  <c r="I25" i="3"/>
  <c r="U5" i="6" s="1"/>
  <c r="K25" i="3"/>
  <c r="U6" i="6" s="1"/>
  <c r="M25" i="3"/>
  <c r="U7" i="6" s="1"/>
  <c r="O25" i="3"/>
  <c r="U8" i="6" s="1"/>
  <c r="Q25" i="3"/>
  <c r="S25" i="3"/>
  <c r="U10" i="6" s="1"/>
  <c r="U25" i="3"/>
  <c r="U11" i="6" s="1"/>
  <c r="W25" i="3"/>
  <c r="U12" i="6" s="1"/>
  <c r="Y25" i="3"/>
  <c r="U13" i="6" s="1"/>
  <c r="AA25" i="3"/>
  <c r="U14" i="6" s="1"/>
  <c r="AC25" i="3"/>
  <c r="U15" i="6" s="1"/>
  <c r="AE25" i="3"/>
  <c r="U16" i="6" s="1"/>
  <c r="AG25" i="3"/>
  <c r="U17" i="6" s="1"/>
  <c r="AI25" i="3"/>
  <c r="U18" i="6" s="1"/>
  <c r="AK25" i="3"/>
  <c r="AM25" i="3"/>
  <c r="U20" i="6" s="1"/>
  <c r="AO25" i="3"/>
  <c r="U21" i="6" s="1"/>
  <c r="AQ25" i="3"/>
  <c r="U22" i="6" s="1"/>
  <c r="AS25" i="3"/>
  <c r="U23" i="6" s="1"/>
  <c r="AU25" i="3"/>
  <c r="U24" i="6" s="1"/>
  <c r="AW25" i="3"/>
  <c r="U25" i="6" s="1"/>
  <c r="AY25" i="3"/>
  <c r="U26" i="6" s="1"/>
  <c r="BA25" i="3"/>
  <c r="U27" i="6" s="1"/>
  <c r="BC25" i="3"/>
  <c r="U28" i="6" s="1"/>
  <c r="BE25" i="3"/>
  <c r="U29" i="6" s="1"/>
  <c r="BG25" i="3"/>
  <c r="U30" i="6" s="1"/>
  <c r="BI25" i="3"/>
  <c r="BK25" i="3"/>
  <c r="BL25" i="3"/>
  <c r="BM25" i="3"/>
  <c r="BN25" i="3" s="1"/>
  <c r="BO25" i="3"/>
  <c r="BS25" i="3"/>
  <c r="BU25" i="3"/>
  <c r="BW25" i="3"/>
  <c r="C26" i="3"/>
  <c r="V2" i="6" s="1"/>
  <c r="E26" i="3"/>
  <c r="V3" i="6" s="1"/>
  <c r="G26" i="3"/>
  <c r="V4" i="6" s="1"/>
  <c r="I26" i="3"/>
  <c r="V5" i="6" s="1"/>
  <c r="K26" i="3"/>
  <c r="V6" i="6" s="1"/>
  <c r="M26" i="3"/>
  <c r="V7" i="6" s="1"/>
  <c r="O26" i="3"/>
  <c r="V8" i="6" s="1"/>
  <c r="Q26" i="3"/>
  <c r="V9" i="6" s="1"/>
  <c r="S26" i="3"/>
  <c r="V10" i="6" s="1"/>
  <c r="U26" i="3"/>
  <c r="V11" i="6" s="1"/>
  <c r="W26" i="3"/>
  <c r="V12" i="6" s="1"/>
  <c r="Y26" i="3"/>
  <c r="V13" i="6" s="1"/>
  <c r="AA26" i="3"/>
  <c r="V14" i="6" s="1"/>
  <c r="AC26" i="3"/>
  <c r="V15" i="6" s="1"/>
  <c r="AE26" i="3"/>
  <c r="V16" i="6" s="1"/>
  <c r="AG26" i="3"/>
  <c r="V17" i="6" s="1"/>
  <c r="AI26" i="3"/>
  <c r="V18" i="6" s="1"/>
  <c r="AK26" i="3"/>
  <c r="V19" i="6" s="1"/>
  <c r="AM26" i="3"/>
  <c r="V20" i="6" s="1"/>
  <c r="AO26" i="3"/>
  <c r="V21" i="6" s="1"/>
  <c r="AQ26" i="3"/>
  <c r="V22" i="6" s="1"/>
  <c r="AS26" i="3"/>
  <c r="V23" i="6" s="1"/>
  <c r="AU26" i="3"/>
  <c r="V24" i="6" s="1"/>
  <c r="AW26" i="3"/>
  <c r="V25" i="6" s="1"/>
  <c r="AY26" i="3"/>
  <c r="V26" i="6" s="1"/>
  <c r="BA26" i="3"/>
  <c r="V27" i="6" s="1"/>
  <c r="BC26" i="3"/>
  <c r="V28" i="6" s="1"/>
  <c r="BE26" i="3"/>
  <c r="V29" i="6" s="1"/>
  <c r="BG26" i="3"/>
  <c r="V30" i="6" s="1"/>
  <c r="BI26" i="3"/>
  <c r="V31" i="6" s="1"/>
  <c r="BK26" i="3"/>
  <c r="BL26" i="3"/>
  <c r="BM26" i="3"/>
  <c r="BN26" i="3" s="1"/>
  <c r="BO26" i="3"/>
  <c r="BS26" i="3"/>
  <c r="BU26" i="3"/>
  <c r="BW26" i="3"/>
  <c r="C27" i="3"/>
  <c r="E27" i="3"/>
  <c r="W3" i="6" s="1"/>
  <c r="G27" i="3"/>
  <c r="I27" i="3"/>
  <c r="W5" i="6" s="1"/>
  <c r="K27" i="3"/>
  <c r="W6" i="6" s="1"/>
  <c r="M27" i="3"/>
  <c r="W7" i="6" s="1"/>
  <c r="O27" i="3"/>
  <c r="W8" i="6" s="1"/>
  <c r="Q27" i="3"/>
  <c r="W9" i="6" s="1"/>
  <c r="S27" i="3"/>
  <c r="W10" i="6" s="1"/>
  <c r="U27" i="3"/>
  <c r="W11" i="6" s="1"/>
  <c r="W27" i="3"/>
  <c r="W12" i="6" s="1"/>
  <c r="Y27" i="3"/>
  <c r="W13" i="6" s="1"/>
  <c r="AA27" i="3"/>
  <c r="W14" i="6" s="1"/>
  <c r="AC27" i="3"/>
  <c r="W15" i="6" s="1"/>
  <c r="AE27" i="3"/>
  <c r="W16" i="6" s="1"/>
  <c r="AG27" i="3"/>
  <c r="AI27" i="3"/>
  <c r="W18" i="6" s="1"/>
  <c r="AK27" i="3"/>
  <c r="W19" i="6" s="1"/>
  <c r="AM27" i="3"/>
  <c r="W20" i="6" s="1"/>
  <c r="AO27" i="3"/>
  <c r="W21" i="6" s="1"/>
  <c r="AQ27" i="3"/>
  <c r="W22" i="6" s="1"/>
  <c r="AS27" i="3"/>
  <c r="W23" i="6" s="1"/>
  <c r="AU27" i="3"/>
  <c r="W24" i="6" s="1"/>
  <c r="AW27" i="3"/>
  <c r="W25" i="6" s="1"/>
  <c r="AY27" i="3"/>
  <c r="W26" i="6" s="1"/>
  <c r="BA27" i="3"/>
  <c r="W27" i="6" s="1"/>
  <c r="BC27" i="3"/>
  <c r="W28" i="6" s="1"/>
  <c r="BE27" i="3"/>
  <c r="W29" i="6" s="1"/>
  <c r="BG27" i="3"/>
  <c r="W30" i="6" s="1"/>
  <c r="BI27" i="3"/>
  <c r="W31" i="6" s="1"/>
  <c r="BK27" i="3"/>
  <c r="BL27" i="3"/>
  <c r="BM27" i="3"/>
  <c r="BN27" i="3" s="1"/>
  <c r="BO27" i="3"/>
  <c r="BS27" i="3"/>
  <c r="BU27" i="3"/>
  <c r="BW27" i="3"/>
  <c r="AA3" i="5"/>
  <c r="AA4" i="5"/>
  <c r="AA5" i="5"/>
  <c r="AA6" i="5"/>
  <c r="AA7" i="5"/>
  <c r="AA8" i="5"/>
  <c r="AA9" i="5"/>
  <c r="AA10" i="5"/>
  <c r="AA11" i="5"/>
  <c r="AA12" i="5"/>
  <c r="AA13" i="5"/>
  <c r="AA14" i="5"/>
  <c r="AA15" i="5"/>
  <c r="AA16" i="5"/>
  <c r="AA17" i="5"/>
  <c r="AA18" i="5"/>
  <c r="AA19" i="5"/>
  <c r="AA20" i="5"/>
  <c r="AA21" i="5"/>
  <c r="AA22" i="5"/>
  <c r="AA23" i="5"/>
  <c r="AA24" i="5"/>
  <c r="AA25" i="5"/>
  <c r="AA26" i="5"/>
  <c r="AA27" i="5"/>
  <c r="AA28" i="5"/>
  <c r="AA29" i="5"/>
  <c r="AA30" i="5"/>
  <c r="AA31" i="5"/>
  <c r="BK31" i="3"/>
  <c r="C32" i="3"/>
  <c r="E32" i="3"/>
  <c r="X3" i="6" s="1"/>
  <c r="G32" i="3"/>
  <c r="X4" i="6" s="1"/>
  <c r="I32" i="3"/>
  <c r="X5" i="6" s="1"/>
  <c r="K32" i="3"/>
  <c r="X6" i="6" s="1"/>
  <c r="M32" i="3"/>
  <c r="X7" i="6" s="1"/>
  <c r="O32" i="3"/>
  <c r="X8" i="6" s="1"/>
  <c r="Q32" i="3"/>
  <c r="X9" i="6" s="1"/>
  <c r="S32" i="3"/>
  <c r="X10" i="6" s="1"/>
  <c r="U32" i="3"/>
  <c r="X11" i="6" s="1"/>
  <c r="W32" i="3"/>
  <c r="X12" i="6" s="1"/>
  <c r="Y32" i="3"/>
  <c r="X13" i="6" s="1"/>
  <c r="AA32" i="3"/>
  <c r="X14" i="6" s="1"/>
  <c r="AC32" i="3"/>
  <c r="X15" i="6" s="1"/>
  <c r="AE32" i="3"/>
  <c r="X16" i="6" s="1"/>
  <c r="AG32" i="3"/>
  <c r="X17" i="6" s="1"/>
  <c r="AI32" i="3"/>
  <c r="X18" i="6" s="1"/>
  <c r="AK32" i="3"/>
  <c r="X19" i="6" s="1"/>
  <c r="AM32" i="3"/>
  <c r="X20" i="6" s="1"/>
  <c r="AO32" i="3"/>
  <c r="X21" i="6" s="1"/>
  <c r="AQ32" i="3"/>
  <c r="X22" i="6" s="1"/>
  <c r="AS32" i="3"/>
  <c r="AU32" i="3"/>
  <c r="X24" i="6" s="1"/>
  <c r="AW32" i="3"/>
  <c r="X25" i="6" s="1"/>
  <c r="AY32" i="3"/>
  <c r="X26" i="6" s="1"/>
  <c r="BA32" i="3"/>
  <c r="X27" i="6" s="1"/>
  <c r="BC32" i="3"/>
  <c r="X28" i="6" s="1"/>
  <c r="BE32" i="3"/>
  <c r="BG32" i="3"/>
  <c r="X30" i="6" s="1"/>
  <c r="BI32" i="3"/>
  <c r="X31" i="6" s="1"/>
  <c r="BK32" i="3"/>
  <c r="BL32" i="3"/>
  <c r="BM32" i="3"/>
  <c r="BN32" i="3" s="1"/>
  <c r="BO32" i="3"/>
  <c r="BS32" i="3"/>
  <c r="BU32" i="3"/>
  <c r="BW32" i="3"/>
  <c r="C33" i="3"/>
  <c r="Y2" i="6" s="1"/>
  <c r="E33" i="3"/>
  <c r="Y3" i="6" s="1"/>
  <c r="G33" i="3"/>
  <c r="Y4" i="6" s="1"/>
  <c r="I33" i="3"/>
  <c r="Y5" i="6" s="1"/>
  <c r="K33" i="3"/>
  <c r="Y6" i="6" s="1"/>
  <c r="M33" i="3"/>
  <c r="Y7" i="6" s="1"/>
  <c r="O33" i="3"/>
  <c r="Y8" i="6" s="1"/>
  <c r="Q33" i="3"/>
  <c r="Y9" i="6" s="1"/>
  <c r="S33" i="3"/>
  <c r="Y10" i="6" s="1"/>
  <c r="U33" i="3"/>
  <c r="Y11" i="6" s="1"/>
  <c r="W33" i="3"/>
  <c r="Y12" i="6" s="1"/>
  <c r="Y33" i="3"/>
  <c r="Y13" i="6" s="1"/>
  <c r="AA33" i="3"/>
  <c r="Y14" i="6" s="1"/>
  <c r="AC33" i="3"/>
  <c r="Y15" i="6" s="1"/>
  <c r="AE33" i="3"/>
  <c r="Y16" i="6" s="1"/>
  <c r="AG33" i="3"/>
  <c r="Y17" i="6" s="1"/>
  <c r="AI33" i="3"/>
  <c r="Y18" i="6" s="1"/>
  <c r="AK33" i="3"/>
  <c r="Y19" i="6" s="1"/>
  <c r="AM33" i="3"/>
  <c r="Y20" i="6" s="1"/>
  <c r="AO33" i="3"/>
  <c r="Y21" i="6" s="1"/>
  <c r="AQ33" i="3"/>
  <c r="Y22" i="6" s="1"/>
  <c r="AS33" i="3"/>
  <c r="Y23" i="6" s="1"/>
  <c r="AU33" i="3"/>
  <c r="Y24" i="6" s="1"/>
  <c r="AW33" i="3"/>
  <c r="Y25" i="6" s="1"/>
  <c r="AY33" i="3"/>
  <c r="Y26" i="6" s="1"/>
  <c r="BA33" i="3"/>
  <c r="Y27" i="6" s="1"/>
  <c r="BC33" i="3"/>
  <c r="Y28" i="6" s="1"/>
  <c r="BE33" i="3"/>
  <c r="BG33" i="3"/>
  <c r="Y30" i="6" s="1"/>
  <c r="BI33" i="3"/>
  <c r="Y31" i="6" s="1"/>
  <c r="BK33" i="3"/>
  <c r="BL33" i="3"/>
  <c r="BM33" i="3"/>
  <c r="BN33" i="3" s="1"/>
  <c r="BO33" i="3"/>
  <c r="BS33" i="3"/>
  <c r="BU33" i="3"/>
  <c r="BW33" i="3"/>
  <c r="C34" i="3"/>
  <c r="E34" i="3"/>
  <c r="Z3" i="6" s="1"/>
  <c r="G34" i="3"/>
  <c r="Z4" i="6" s="1"/>
  <c r="I34" i="3"/>
  <c r="Z5" i="6" s="1"/>
  <c r="K34" i="3"/>
  <c r="Z6" i="6" s="1"/>
  <c r="M34" i="3"/>
  <c r="Z7" i="6" s="1"/>
  <c r="O34" i="3"/>
  <c r="Z8" i="6" s="1"/>
  <c r="Q34" i="3"/>
  <c r="Z9" i="6" s="1"/>
  <c r="S34" i="3"/>
  <c r="Z10" i="6" s="1"/>
  <c r="U34" i="3"/>
  <c r="Z11" i="6" s="1"/>
  <c r="W34" i="3"/>
  <c r="Z12" i="6" s="1"/>
  <c r="Y34" i="3"/>
  <c r="Z13" i="6" s="1"/>
  <c r="AA34" i="3"/>
  <c r="Z14" i="6" s="1"/>
  <c r="AC34" i="3"/>
  <c r="Z15" i="6" s="1"/>
  <c r="AE34" i="3"/>
  <c r="Z16" i="6" s="1"/>
  <c r="AG34" i="3"/>
  <c r="Z17" i="6" s="1"/>
  <c r="AI34" i="3"/>
  <c r="Z18" i="6" s="1"/>
  <c r="AK34" i="3"/>
  <c r="Z19" i="6" s="1"/>
  <c r="AM34" i="3"/>
  <c r="Z20" i="6" s="1"/>
  <c r="AO34" i="3"/>
  <c r="Z21" i="6" s="1"/>
  <c r="AQ34" i="3"/>
  <c r="Z22" i="6" s="1"/>
  <c r="AS34" i="3"/>
  <c r="Z23" i="6" s="1"/>
  <c r="AU34" i="3"/>
  <c r="Z24" i="6" s="1"/>
  <c r="AW34" i="3"/>
  <c r="Z25" i="6" s="1"/>
  <c r="AY34" i="3"/>
  <c r="Z26" i="6" s="1"/>
  <c r="BA34" i="3"/>
  <c r="Z27" i="6" s="1"/>
  <c r="BC34" i="3"/>
  <c r="Z28" i="6" s="1"/>
  <c r="BE34" i="3"/>
  <c r="BG34" i="3"/>
  <c r="Z30" i="6" s="1"/>
  <c r="BI34" i="3"/>
  <c r="Z31" i="6" s="1"/>
  <c r="BK34" i="3"/>
  <c r="BL34" i="3"/>
  <c r="BM34" i="3"/>
  <c r="BN34" i="3" s="1"/>
  <c r="BO34" i="3"/>
  <c r="BS34" i="3"/>
  <c r="BU34" i="3"/>
  <c r="BW34" i="3"/>
  <c r="AE3" i="5"/>
  <c r="AE4" i="5"/>
  <c r="AE5" i="5"/>
  <c r="AE6" i="5"/>
  <c r="AE7" i="5"/>
  <c r="AE8" i="5"/>
  <c r="AE9" i="5"/>
  <c r="AE10" i="5"/>
  <c r="AE11" i="5"/>
  <c r="AE12" i="5"/>
  <c r="AE13" i="5"/>
  <c r="AE14" i="5"/>
  <c r="AE15" i="5"/>
  <c r="AE16" i="5"/>
  <c r="AE17" i="5"/>
  <c r="AE18" i="5"/>
  <c r="AE19" i="5"/>
  <c r="AE20" i="5"/>
  <c r="AE21" i="5"/>
  <c r="AE22" i="5"/>
  <c r="AE23" i="5"/>
  <c r="AE24" i="5"/>
  <c r="AE25" i="5"/>
  <c r="AE26" i="5"/>
  <c r="AE27" i="5"/>
  <c r="AE28" i="5"/>
  <c r="AE29" i="5"/>
  <c r="AE30" i="5"/>
  <c r="AE31" i="5"/>
  <c r="C38" i="3"/>
  <c r="AA2" i="6" s="1"/>
  <c r="E38" i="3"/>
  <c r="AA3" i="6" s="1"/>
  <c r="G38" i="3"/>
  <c r="I38" i="3"/>
  <c r="AA5" i="6" s="1"/>
  <c r="K38" i="3"/>
  <c r="AA6" i="6" s="1"/>
  <c r="M38" i="3"/>
  <c r="AA7" i="6" s="1"/>
  <c r="O38" i="3"/>
  <c r="AA8" i="6" s="1"/>
  <c r="Q38" i="3"/>
  <c r="AA9" i="6" s="1"/>
  <c r="S38" i="3"/>
  <c r="AA10" i="6" s="1"/>
  <c r="U38" i="3"/>
  <c r="AA11" i="6" s="1"/>
  <c r="W38" i="3"/>
  <c r="AA12" i="6" s="1"/>
  <c r="Y38" i="3"/>
  <c r="AA13" i="6" s="1"/>
  <c r="AA38" i="3"/>
  <c r="AA14" i="6" s="1"/>
  <c r="AC38" i="3"/>
  <c r="AA15" i="6" s="1"/>
  <c r="AE38" i="3"/>
  <c r="AA16" i="6" s="1"/>
  <c r="AG38" i="3"/>
  <c r="AA17" i="6" s="1"/>
  <c r="AI38" i="3"/>
  <c r="AA18" i="6" s="1"/>
  <c r="AK38" i="3"/>
  <c r="AM38" i="3"/>
  <c r="AA20" i="6" s="1"/>
  <c r="AO38" i="3"/>
  <c r="AA21" i="6" s="1"/>
  <c r="AQ38" i="3"/>
  <c r="AA22" i="6" s="1"/>
  <c r="AS38" i="3"/>
  <c r="AA23" i="6" s="1"/>
  <c r="AU38" i="3"/>
  <c r="AA24" i="6" s="1"/>
  <c r="AW38" i="3"/>
  <c r="AA25" i="6" s="1"/>
  <c r="AY38" i="3"/>
  <c r="AA26" i="6" s="1"/>
  <c r="BA38" i="3"/>
  <c r="AA27" i="6" s="1"/>
  <c r="BC38" i="3"/>
  <c r="AA28" i="6" s="1"/>
  <c r="BE38" i="3"/>
  <c r="AA29" i="6" s="1"/>
  <c r="BG38" i="3"/>
  <c r="AA30" i="6" s="1"/>
  <c r="BI38" i="3"/>
  <c r="AA31" i="6" s="1"/>
  <c r="BK38" i="3"/>
  <c r="BL38" i="3"/>
  <c r="BM38" i="3"/>
  <c r="BN38" i="3" s="1"/>
  <c r="BO38" i="3"/>
  <c r="BS38" i="3"/>
  <c r="BU38" i="3"/>
  <c r="BW38" i="3"/>
  <c r="C39" i="3"/>
  <c r="E39" i="3"/>
  <c r="AB3" i="6" s="1"/>
  <c r="G39" i="3"/>
  <c r="AB4" i="6" s="1"/>
  <c r="I39" i="3"/>
  <c r="AB5" i="6" s="1"/>
  <c r="K39" i="3"/>
  <c r="AB6" i="6" s="1"/>
  <c r="M39" i="3"/>
  <c r="AB7" i="6" s="1"/>
  <c r="O39" i="3"/>
  <c r="AB8" i="6" s="1"/>
  <c r="Q39" i="3"/>
  <c r="AB9" i="6" s="1"/>
  <c r="S39" i="3"/>
  <c r="AB10" i="6" s="1"/>
  <c r="U39" i="3"/>
  <c r="AB11" i="6" s="1"/>
  <c r="W39" i="3"/>
  <c r="AB12" i="6" s="1"/>
  <c r="Y39" i="3"/>
  <c r="AB13" i="6" s="1"/>
  <c r="AA39" i="3"/>
  <c r="AB14" i="6" s="1"/>
  <c r="AC39" i="3"/>
  <c r="AB15" i="6" s="1"/>
  <c r="AE39" i="3"/>
  <c r="AB16" i="6" s="1"/>
  <c r="AG39" i="3"/>
  <c r="AB17" i="6" s="1"/>
  <c r="AI39" i="3"/>
  <c r="AB18" i="6" s="1"/>
  <c r="AK39" i="3"/>
  <c r="AB19" i="6" s="1"/>
  <c r="AM39" i="3"/>
  <c r="AB20" i="6" s="1"/>
  <c r="AO39" i="3"/>
  <c r="AB21" i="6" s="1"/>
  <c r="AQ39" i="3"/>
  <c r="AB22" i="6" s="1"/>
  <c r="AS39" i="3"/>
  <c r="AB23" i="6" s="1"/>
  <c r="AU39" i="3"/>
  <c r="AB24" i="6" s="1"/>
  <c r="AW39" i="3"/>
  <c r="AY39" i="3"/>
  <c r="AB26" i="6" s="1"/>
  <c r="BA39" i="3"/>
  <c r="AB27" i="6" s="1"/>
  <c r="BC39" i="3"/>
  <c r="AB28" i="6" s="1"/>
  <c r="BE39" i="3"/>
  <c r="AB29" i="6" s="1"/>
  <c r="BG39" i="3"/>
  <c r="AB30" i="6" s="1"/>
  <c r="BI39" i="3"/>
  <c r="AB31" i="6" s="1"/>
  <c r="BK39" i="3"/>
  <c r="BL39" i="3"/>
  <c r="BM39" i="3"/>
  <c r="BN39" i="3" s="1"/>
  <c r="BO39" i="3"/>
  <c r="BS39" i="3"/>
  <c r="BU39" i="3"/>
  <c r="BW39" i="3"/>
  <c r="C40" i="3"/>
  <c r="E40" i="3"/>
  <c r="AC3" i="6" s="1"/>
  <c r="G40" i="3"/>
  <c r="I40" i="3"/>
  <c r="AC5" i="6" s="1"/>
  <c r="K40" i="3"/>
  <c r="AC6" i="6" s="1"/>
  <c r="M40" i="3"/>
  <c r="AC7" i="6" s="1"/>
  <c r="O40" i="3"/>
  <c r="AC8" i="6" s="1"/>
  <c r="Q40" i="3"/>
  <c r="AC9" i="6" s="1"/>
  <c r="S40" i="3"/>
  <c r="AC10" i="6" s="1"/>
  <c r="U40" i="3"/>
  <c r="AC11" i="6" s="1"/>
  <c r="W40" i="3"/>
  <c r="AC12" i="6" s="1"/>
  <c r="Y40" i="3"/>
  <c r="AC13" i="6" s="1"/>
  <c r="AA40" i="3"/>
  <c r="AC14" i="6" s="1"/>
  <c r="AC40" i="3"/>
  <c r="AC15" i="6" s="1"/>
  <c r="AE40" i="3"/>
  <c r="AC16" i="6" s="1"/>
  <c r="AG40" i="3"/>
  <c r="AC17" i="6" s="1"/>
  <c r="AI40" i="3"/>
  <c r="AC18" i="6" s="1"/>
  <c r="AK40" i="3"/>
  <c r="AC19" i="6" s="1"/>
  <c r="AM40" i="3"/>
  <c r="AC20" i="6" s="1"/>
  <c r="AO40" i="3"/>
  <c r="AC21" i="6" s="1"/>
  <c r="AQ40" i="3"/>
  <c r="AC22" i="6" s="1"/>
  <c r="AS40" i="3"/>
  <c r="AC23" i="6" s="1"/>
  <c r="AU40" i="3"/>
  <c r="AC24" i="6" s="1"/>
  <c r="AW40" i="3"/>
  <c r="AY40" i="3"/>
  <c r="AC26" i="6" s="1"/>
  <c r="BA40" i="3"/>
  <c r="BC40" i="3"/>
  <c r="BE40" i="3"/>
  <c r="AC29" i="6" s="1"/>
  <c r="BG40" i="3"/>
  <c r="AC30" i="6" s="1"/>
  <c r="BI40" i="3"/>
  <c r="AC31" i="6" s="1"/>
  <c r="BK40" i="3"/>
  <c r="BL40" i="3"/>
  <c r="BM40" i="3"/>
  <c r="BN40" i="3" s="1"/>
  <c r="BO40" i="3"/>
  <c r="BS40" i="3"/>
  <c r="BU40" i="3"/>
  <c r="BW40" i="3"/>
  <c r="AI2" i="5"/>
  <c r="AI3" i="5"/>
  <c r="AI4" i="5"/>
  <c r="AI5" i="5"/>
  <c r="AI6" i="5"/>
  <c r="AI7" i="5"/>
  <c r="AI8" i="5"/>
  <c r="AI9" i="5"/>
  <c r="AI10" i="5"/>
  <c r="AI11" i="5"/>
  <c r="AI12" i="5"/>
  <c r="AI13" i="5"/>
  <c r="AI14" i="5"/>
  <c r="AI15" i="5"/>
  <c r="AI16" i="5"/>
  <c r="AI17" i="5"/>
  <c r="AI18" i="5"/>
  <c r="AI19" i="5"/>
  <c r="AI20" i="5"/>
  <c r="AI21" i="5"/>
  <c r="AI22" i="5"/>
  <c r="AI23" i="5"/>
  <c r="AI24" i="5"/>
  <c r="AI25" i="5"/>
  <c r="AI26" i="5"/>
  <c r="AI27" i="5"/>
  <c r="AI28" i="5"/>
  <c r="AI29" i="5"/>
  <c r="AI30" i="5"/>
  <c r="AI31" i="5"/>
  <c r="BK44" i="3"/>
  <c r="C45" i="3"/>
  <c r="BX45" i="3" s="1"/>
  <c r="E45" i="3"/>
  <c r="AD3" i="6" s="1"/>
  <c r="G45" i="3"/>
  <c r="AD4" i="6" s="1"/>
  <c r="I45" i="3"/>
  <c r="AD5" i="6" s="1"/>
  <c r="K45" i="3"/>
  <c r="AD6" i="6" s="1"/>
  <c r="M45" i="3"/>
  <c r="AD7" i="6" s="1"/>
  <c r="O45" i="3"/>
  <c r="AD8" i="6" s="1"/>
  <c r="Q45" i="3"/>
  <c r="AD9" i="6" s="1"/>
  <c r="S45" i="3"/>
  <c r="AD10" i="6" s="1"/>
  <c r="U45" i="3"/>
  <c r="AD11" i="6" s="1"/>
  <c r="W45" i="3"/>
  <c r="AD12" i="6" s="1"/>
  <c r="Y45" i="3"/>
  <c r="AD13" i="6" s="1"/>
  <c r="AA45" i="3"/>
  <c r="AC45" i="3"/>
  <c r="AD15" i="6" s="1"/>
  <c r="AE45" i="3"/>
  <c r="AG45" i="3"/>
  <c r="AD17" i="6" s="1"/>
  <c r="AI45" i="3"/>
  <c r="AD18" i="6" s="1"/>
  <c r="AK45" i="3"/>
  <c r="AD19" i="6" s="1"/>
  <c r="AM45" i="3"/>
  <c r="AD20" i="6" s="1"/>
  <c r="AO45" i="3"/>
  <c r="AD21" i="6" s="1"/>
  <c r="AQ45" i="3"/>
  <c r="AD22" i="6" s="1"/>
  <c r="AS45" i="3"/>
  <c r="AD23" i="6" s="1"/>
  <c r="AU45" i="3"/>
  <c r="AD24" i="6" s="1"/>
  <c r="AW45" i="3"/>
  <c r="AD25" i="6" s="1"/>
  <c r="AY45" i="3"/>
  <c r="AD26" i="6" s="1"/>
  <c r="BA45" i="3"/>
  <c r="AD27" i="6" s="1"/>
  <c r="BC45" i="3"/>
  <c r="AD28" i="6" s="1"/>
  <c r="BE45" i="3"/>
  <c r="AD29" i="6" s="1"/>
  <c r="BG45" i="3"/>
  <c r="AD30" i="6" s="1"/>
  <c r="BI45" i="3"/>
  <c r="AD31" i="6" s="1"/>
  <c r="BK45" i="3"/>
  <c r="BL45" i="3"/>
  <c r="BM45" i="3"/>
  <c r="BN45" i="3" s="1"/>
  <c r="BO45" i="3"/>
  <c r="BS45" i="3"/>
  <c r="BU45" i="3"/>
  <c r="BW45" i="3"/>
  <c r="C46" i="3"/>
  <c r="BX46" i="3" s="1"/>
  <c r="E46" i="3"/>
  <c r="AE3" i="6" s="1"/>
  <c r="G46" i="3"/>
  <c r="AE4" i="6" s="1"/>
  <c r="I46" i="3"/>
  <c r="AE5" i="6" s="1"/>
  <c r="K46" i="3"/>
  <c r="AE6" i="6" s="1"/>
  <c r="M46" i="3"/>
  <c r="AE7" i="6" s="1"/>
  <c r="O46" i="3"/>
  <c r="AE8" i="6" s="1"/>
  <c r="Q46" i="3"/>
  <c r="AE9" i="6" s="1"/>
  <c r="S46" i="3"/>
  <c r="AE10" i="6" s="1"/>
  <c r="U46" i="3"/>
  <c r="AE11" i="6" s="1"/>
  <c r="W46" i="3"/>
  <c r="AE12" i="6" s="1"/>
  <c r="Y46" i="3"/>
  <c r="AE13" i="6" s="1"/>
  <c r="AA46" i="3"/>
  <c r="AE14" i="6" s="1"/>
  <c r="AC46" i="3"/>
  <c r="AE15" i="6" s="1"/>
  <c r="AE46" i="3"/>
  <c r="AE16" i="6" s="1"/>
  <c r="AG46" i="3"/>
  <c r="AE17" i="6" s="1"/>
  <c r="AI46" i="3"/>
  <c r="AE18" i="6" s="1"/>
  <c r="AK46" i="3"/>
  <c r="AE19" i="6" s="1"/>
  <c r="AM46" i="3"/>
  <c r="AE20" i="6" s="1"/>
  <c r="AO46" i="3"/>
  <c r="AE21" i="6" s="1"/>
  <c r="AQ46" i="3"/>
  <c r="AE22" i="6" s="1"/>
  <c r="AS46" i="3"/>
  <c r="AE23" i="6" s="1"/>
  <c r="AU46" i="3"/>
  <c r="AE24" i="6" s="1"/>
  <c r="AW46" i="3"/>
  <c r="AE25" i="6" s="1"/>
  <c r="AY46" i="3"/>
  <c r="AE26" i="6" s="1"/>
  <c r="BA46" i="3"/>
  <c r="AE27" i="6" s="1"/>
  <c r="BC46" i="3"/>
  <c r="AE28" i="6" s="1"/>
  <c r="BE46" i="3"/>
  <c r="AE29" i="6" s="1"/>
  <c r="BG46" i="3"/>
  <c r="AE30" i="6" s="1"/>
  <c r="BI46" i="3"/>
  <c r="AE31" i="6" s="1"/>
  <c r="BK46" i="3"/>
  <c r="BL46" i="3"/>
  <c r="BM46" i="3"/>
  <c r="BN46" i="3" s="1"/>
  <c r="BO46" i="3"/>
  <c r="BS46" i="3"/>
  <c r="BU46" i="3"/>
  <c r="BW46" i="3"/>
  <c r="C47" i="3"/>
  <c r="BX47" i="3" s="1"/>
  <c r="E47" i="3"/>
  <c r="AF3" i="6" s="1"/>
  <c r="G47" i="3"/>
  <c r="AF4" i="6" s="1"/>
  <c r="I47" i="3"/>
  <c r="AF5" i="6" s="1"/>
  <c r="K47" i="3"/>
  <c r="AF6" i="6" s="1"/>
  <c r="M47" i="3"/>
  <c r="AF7" i="6" s="1"/>
  <c r="O47" i="3"/>
  <c r="AF8" i="6" s="1"/>
  <c r="Q47" i="3"/>
  <c r="AF9" i="6" s="1"/>
  <c r="S47" i="3"/>
  <c r="AF10" i="6" s="1"/>
  <c r="U47" i="3"/>
  <c r="AF11" i="6" s="1"/>
  <c r="W47" i="3"/>
  <c r="AF12" i="6" s="1"/>
  <c r="Y47" i="3"/>
  <c r="AF13" i="6" s="1"/>
  <c r="AA47" i="3"/>
  <c r="AF14" i="6" s="1"/>
  <c r="AC47" i="3"/>
  <c r="AF15" i="6" s="1"/>
  <c r="AE47" i="3"/>
  <c r="AF16" i="6" s="1"/>
  <c r="AG47" i="3"/>
  <c r="AF17" i="6" s="1"/>
  <c r="AI47" i="3"/>
  <c r="AF18" i="6" s="1"/>
  <c r="AK47" i="3"/>
  <c r="AF19" i="6" s="1"/>
  <c r="AM47" i="3"/>
  <c r="AO47" i="3"/>
  <c r="AF21" i="6" s="1"/>
  <c r="AQ47" i="3"/>
  <c r="AS47" i="3"/>
  <c r="AF23" i="6" s="1"/>
  <c r="AU47" i="3"/>
  <c r="AF24" i="6" s="1"/>
  <c r="AW47" i="3"/>
  <c r="AF25" i="6" s="1"/>
  <c r="AY47" i="3"/>
  <c r="AF26" i="6" s="1"/>
  <c r="BA47" i="3"/>
  <c r="AF27" i="6" s="1"/>
  <c r="BC47" i="3"/>
  <c r="AF28" i="6" s="1"/>
  <c r="BE47" i="3"/>
  <c r="AF29" i="6" s="1"/>
  <c r="BG47" i="3"/>
  <c r="AF30" i="6" s="1"/>
  <c r="BI47" i="3"/>
  <c r="AF31" i="6" s="1"/>
  <c r="BK47" i="3"/>
  <c r="BL47" i="3"/>
  <c r="BM47" i="3"/>
  <c r="BN47" i="3" s="1"/>
  <c r="BO47" i="3"/>
  <c r="BS47" i="3"/>
  <c r="BU47" i="3"/>
  <c r="BW47" i="3"/>
  <c r="AM2" i="5"/>
  <c r="AM3" i="5"/>
  <c r="AM4" i="5"/>
  <c r="AM5" i="5"/>
  <c r="AM6" i="5"/>
  <c r="AM7" i="5"/>
  <c r="AM8" i="5"/>
  <c r="AM9" i="5"/>
  <c r="AM10" i="5"/>
  <c r="AM11" i="5"/>
  <c r="AM12" i="5"/>
  <c r="AM13" i="5"/>
  <c r="AM14" i="5"/>
  <c r="AM15" i="5"/>
  <c r="AM16" i="5"/>
  <c r="AM17" i="5"/>
  <c r="AM18" i="5"/>
  <c r="AM19" i="5"/>
  <c r="AM20" i="5"/>
  <c r="AM21" i="5"/>
  <c r="AM22" i="5"/>
  <c r="AM23" i="5"/>
  <c r="AM24" i="5"/>
  <c r="AM25" i="5"/>
  <c r="AM26" i="5"/>
  <c r="AM27" i="5"/>
  <c r="AM28" i="5"/>
  <c r="AM29" i="5"/>
  <c r="AM30" i="5"/>
  <c r="AM31" i="5"/>
  <c r="C51" i="3"/>
  <c r="BX51" i="3" s="1"/>
  <c r="E51" i="3"/>
  <c r="AG3" i="6" s="1"/>
  <c r="G51" i="3"/>
  <c r="AG4" i="6" s="1"/>
  <c r="I51" i="3"/>
  <c r="AG5" i="6" s="1"/>
  <c r="K51" i="3"/>
  <c r="AG6" i="6" s="1"/>
  <c r="M51" i="3"/>
  <c r="AG7" i="6" s="1"/>
  <c r="O51" i="3"/>
  <c r="AG8" i="6" s="1"/>
  <c r="Q51" i="3"/>
  <c r="AG9" i="6" s="1"/>
  <c r="S51" i="3"/>
  <c r="AG10" i="6" s="1"/>
  <c r="U51" i="3"/>
  <c r="AG11" i="6" s="1"/>
  <c r="W51" i="3"/>
  <c r="AG12" i="6" s="1"/>
  <c r="Y51" i="3"/>
  <c r="AG13" i="6" s="1"/>
  <c r="AA51" i="3"/>
  <c r="AG14" i="6" s="1"/>
  <c r="AC51" i="3"/>
  <c r="AG15" i="6" s="1"/>
  <c r="AE51" i="3"/>
  <c r="AG16" i="6" s="1"/>
  <c r="AG51" i="3"/>
  <c r="AG17" i="6" s="1"/>
  <c r="AI51" i="3"/>
  <c r="AG18" i="6" s="1"/>
  <c r="AK51" i="3"/>
  <c r="AG19" i="6" s="1"/>
  <c r="AM51" i="3"/>
  <c r="AG20" i="6" s="1"/>
  <c r="AO51" i="3"/>
  <c r="AG21" i="6" s="1"/>
  <c r="AQ51" i="3"/>
  <c r="AG22" i="6" s="1"/>
  <c r="AS51" i="3"/>
  <c r="AG23" i="6" s="1"/>
  <c r="AU51" i="3"/>
  <c r="AG24" i="6" s="1"/>
  <c r="AW51" i="3"/>
  <c r="AG25" i="6" s="1"/>
  <c r="AY51" i="3"/>
  <c r="AG26" i="6" s="1"/>
  <c r="BA51" i="3"/>
  <c r="AG27" i="6" s="1"/>
  <c r="BC51" i="3"/>
  <c r="AG28" i="6" s="1"/>
  <c r="BE51" i="3"/>
  <c r="AG29" i="6" s="1"/>
  <c r="BG51" i="3"/>
  <c r="AG30" i="6" s="1"/>
  <c r="BI51" i="3"/>
  <c r="AG31" i="6" s="1"/>
  <c r="BK51" i="3"/>
  <c r="BL51" i="3"/>
  <c r="BM51" i="3"/>
  <c r="BN51" i="3" s="1"/>
  <c r="BO51" i="3"/>
  <c r="BS51" i="3"/>
  <c r="BU51" i="3"/>
  <c r="BW51" i="3"/>
  <c r="C52" i="3"/>
  <c r="BX52" i="3" s="1"/>
  <c r="E52" i="3"/>
  <c r="AH3" i="6" s="1"/>
  <c r="G52" i="3"/>
  <c r="AH4" i="6" s="1"/>
  <c r="I52" i="3"/>
  <c r="AH5" i="6" s="1"/>
  <c r="K52" i="3"/>
  <c r="AH6" i="6" s="1"/>
  <c r="M52" i="3"/>
  <c r="AH7" i="6" s="1"/>
  <c r="O52" i="3"/>
  <c r="AH8" i="6" s="1"/>
  <c r="Q52" i="3"/>
  <c r="S52" i="3"/>
  <c r="AH10" i="6" s="1"/>
  <c r="U52" i="3"/>
  <c r="AH11" i="6" s="1"/>
  <c r="W52" i="3"/>
  <c r="AH12" i="6" s="1"/>
  <c r="Y52" i="3"/>
  <c r="AH13" i="6" s="1"/>
  <c r="AA52" i="3"/>
  <c r="AH14" i="6" s="1"/>
  <c r="AC52" i="3"/>
  <c r="AH15" i="6" s="1"/>
  <c r="AE52" i="3"/>
  <c r="AH16" i="6" s="1"/>
  <c r="AG52" i="3"/>
  <c r="AH17" i="6" s="1"/>
  <c r="AI52" i="3"/>
  <c r="AH18" i="6" s="1"/>
  <c r="AK52" i="3"/>
  <c r="AH19" i="6" s="1"/>
  <c r="AM52" i="3"/>
  <c r="AH20" i="6" s="1"/>
  <c r="AO52" i="3"/>
  <c r="AH21" i="6" s="1"/>
  <c r="AQ52" i="3"/>
  <c r="AH22" i="6" s="1"/>
  <c r="AS52" i="3"/>
  <c r="AH23" i="6" s="1"/>
  <c r="AU52" i="3"/>
  <c r="AH24" i="6" s="1"/>
  <c r="AW52" i="3"/>
  <c r="AH25" i="6" s="1"/>
  <c r="AY52" i="3"/>
  <c r="AH26" i="6" s="1"/>
  <c r="BA52" i="3"/>
  <c r="AH27" i="6" s="1"/>
  <c r="BC52" i="3"/>
  <c r="AH28" i="6" s="1"/>
  <c r="BE52" i="3"/>
  <c r="AH29" i="6" s="1"/>
  <c r="BG52" i="3"/>
  <c r="AH30" i="6" s="1"/>
  <c r="BI52" i="3"/>
  <c r="AH31" i="6" s="1"/>
  <c r="BK52" i="3"/>
  <c r="BL52" i="3"/>
  <c r="BM52" i="3"/>
  <c r="BN52" i="3" s="1"/>
  <c r="BO52" i="3"/>
  <c r="BS52" i="3"/>
  <c r="BU52" i="3"/>
  <c r="BW52" i="3"/>
  <c r="C53" i="3"/>
  <c r="AI2" i="6" s="1"/>
  <c r="E53" i="3"/>
  <c r="AI3" i="6" s="1"/>
  <c r="G53" i="3"/>
  <c r="AI4" i="6" s="1"/>
  <c r="I53" i="3"/>
  <c r="AI5" i="6" s="1"/>
  <c r="K53" i="3"/>
  <c r="AI6" i="6" s="1"/>
  <c r="M53" i="3"/>
  <c r="AI7" i="6" s="1"/>
  <c r="O53" i="3"/>
  <c r="AI8" i="6" s="1"/>
  <c r="Q53" i="3"/>
  <c r="AI9" i="6" s="1"/>
  <c r="S53" i="3"/>
  <c r="AI10" i="6" s="1"/>
  <c r="U53" i="3"/>
  <c r="AI11" i="6" s="1"/>
  <c r="W53" i="3"/>
  <c r="AI12" i="6" s="1"/>
  <c r="Y53" i="3"/>
  <c r="AI13" i="6" s="1"/>
  <c r="AA53" i="3"/>
  <c r="AI14" i="6" s="1"/>
  <c r="AC53" i="3"/>
  <c r="AI15" i="6" s="1"/>
  <c r="AE53" i="3"/>
  <c r="AI16" i="6" s="1"/>
  <c r="AG53" i="3"/>
  <c r="AI17" i="6" s="1"/>
  <c r="AI53" i="3"/>
  <c r="AI18" i="6" s="1"/>
  <c r="AK53" i="3"/>
  <c r="AI19" i="6" s="1"/>
  <c r="AM53" i="3"/>
  <c r="AI20" i="6" s="1"/>
  <c r="AO53" i="3"/>
  <c r="AI21" i="6" s="1"/>
  <c r="AQ53" i="3"/>
  <c r="AI22" i="6" s="1"/>
  <c r="AS53" i="3"/>
  <c r="AI23" i="6" s="1"/>
  <c r="AU53" i="3"/>
  <c r="AI24" i="6" s="1"/>
  <c r="AW53" i="3"/>
  <c r="AI25" i="6" s="1"/>
  <c r="AY53" i="3"/>
  <c r="AI26" i="6" s="1"/>
  <c r="BA53" i="3"/>
  <c r="AI27" i="6" s="1"/>
  <c r="BC53" i="3"/>
  <c r="AI28" i="6" s="1"/>
  <c r="BE53" i="3"/>
  <c r="AI29" i="6" s="1"/>
  <c r="BG53" i="3"/>
  <c r="AI30" i="6" s="1"/>
  <c r="BI53" i="3"/>
  <c r="AI31" i="6" s="1"/>
  <c r="BK53" i="3"/>
  <c r="BL53" i="3"/>
  <c r="BM53" i="3"/>
  <c r="BN53" i="3" s="1"/>
  <c r="BO53" i="3"/>
  <c r="BS53" i="3"/>
  <c r="BU53" i="3"/>
  <c r="BW53" i="3"/>
  <c r="AQ2" i="5"/>
  <c r="AQ3" i="5"/>
  <c r="AQ4" i="5"/>
  <c r="AQ5" i="5"/>
  <c r="AQ6" i="5"/>
  <c r="AQ8" i="5"/>
  <c r="AQ9" i="5"/>
  <c r="AQ10" i="5"/>
  <c r="AQ11" i="5"/>
  <c r="AQ12" i="5"/>
  <c r="AQ13" i="5"/>
  <c r="AQ14" i="5"/>
  <c r="AQ15" i="5"/>
  <c r="AQ16" i="5"/>
  <c r="AQ17" i="5"/>
  <c r="AQ18" i="5"/>
  <c r="AQ19" i="5"/>
  <c r="AQ20" i="5"/>
  <c r="AQ21" i="5"/>
  <c r="AQ22" i="5"/>
  <c r="AQ23" i="5"/>
  <c r="AQ24" i="5"/>
  <c r="AQ25" i="5"/>
  <c r="AQ26" i="5"/>
  <c r="AQ27" i="5"/>
  <c r="AQ28" i="5"/>
  <c r="AQ29" i="5"/>
  <c r="AQ30" i="5"/>
  <c r="AQ31" i="5"/>
  <c r="BK57" i="3"/>
  <c r="C58" i="3"/>
  <c r="BX58" i="3" s="1"/>
  <c r="E58" i="3"/>
  <c r="AJ3" i="6" s="1"/>
  <c r="G58" i="3"/>
  <c r="AJ4" i="6" s="1"/>
  <c r="I58" i="3"/>
  <c r="AJ5" i="6" s="1"/>
  <c r="K58" i="3"/>
  <c r="M58" i="3"/>
  <c r="AJ7" i="6" s="1"/>
  <c r="O58" i="3"/>
  <c r="AJ8" i="6" s="1"/>
  <c r="Q58" i="3"/>
  <c r="AJ9" i="6" s="1"/>
  <c r="S58" i="3"/>
  <c r="AJ10" i="6" s="1"/>
  <c r="U58" i="3"/>
  <c r="AJ11" i="6" s="1"/>
  <c r="W58" i="3"/>
  <c r="AJ12" i="6" s="1"/>
  <c r="Y58" i="3"/>
  <c r="AJ13" i="6" s="1"/>
  <c r="AA58" i="3"/>
  <c r="AJ14" i="6" s="1"/>
  <c r="AC58" i="3"/>
  <c r="AJ15" i="6" s="1"/>
  <c r="AE58" i="3"/>
  <c r="AJ16" i="6" s="1"/>
  <c r="AG58" i="3"/>
  <c r="AJ17" i="6" s="1"/>
  <c r="AI58" i="3"/>
  <c r="AJ18" i="6" s="1"/>
  <c r="AK58" i="3"/>
  <c r="AJ19" i="6" s="1"/>
  <c r="AM58" i="3"/>
  <c r="AJ20" i="6" s="1"/>
  <c r="AO58" i="3"/>
  <c r="AJ21" i="6" s="1"/>
  <c r="AQ58" i="3"/>
  <c r="AJ22" i="6" s="1"/>
  <c r="AS58" i="3"/>
  <c r="AJ23" i="6" s="1"/>
  <c r="AU58" i="3"/>
  <c r="AJ24" i="6" s="1"/>
  <c r="AW58" i="3"/>
  <c r="AJ25" i="6" s="1"/>
  <c r="AY58" i="3"/>
  <c r="AJ26" i="6" s="1"/>
  <c r="BA58" i="3"/>
  <c r="AJ27" i="6" s="1"/>
  <c r="BC58" i="3"/>
  <c r="AJ28" i="6" s="1"/>
  <c r="BE58" i="3"/>
  <c r="AJ29" i="6" s="1"/>
  <c r="BG58" i="3"/>
  <c r="AJ30" i="6" s="1"/>
  <c r="BI58" i="3"/>
  <c r="AJ31" i="6" s="1"/>
  <c r="BK58" i="3"/>
  <c r="BL58" i="3"/>
  <c r="BM58" i="3"/>
  <c r="BN58" i="3" s="1"/>
  <c r="BO58" i="3"/>
  <c r="BS58" i="3"/>
  <c r="BU58" i="3"/>
  <c r="BW58" i="3"/>
  <c r="C59" i="3"/>
  <c r="E59" i="3"/>
  <c r="AK3" i="6" s="1"/>
  <c r="G59" i="3"/>
  <c r="AK4" i="6" s="1"/>
  <c r="I59" i="3"/>
  <c r="AK5" i="6" s="1"/>
  <c r="K59" i="3"/>
  <c r="AK6" i="6" s="1"/>
  <c r="M59" i="3"/>
  <c r="AK7" i="6" s="1"/>
  <c r="O59" i="3"/>
  <c r="AK8" i="6" s="1"/>
  <c r="Q59" i="3"/>
  <c r="AK9" i="6" s="1"/>
  <c r="S59" i="3"/>
  <c r="AK10" i="6" s="1"/>
  <c r="U59" i="3"/>
  <c r="AK11" i="6" s="1"/>
  <c r="W59" i="3"/>
  <c r="AK12" i="6" s="1"/>
  <c r="Y59" i="3"/>
  <c r="AK13" i="6" s="1"/>
  <c r="AA59" i="3"/>
  <c r="AK14" i="6" s="1"/>
  <c r="AC59" i="3"/>
  <c r="AK15" i="6" s="1"/>
  <c r="AE59" i="3"/>
  <c r="AK16" i="6" s="1"/>
  <c r="AG59" i="3"/>
  <c r="AK17" i="6" s="1"/>
  <c r="AI59" i="3"/>
  <c r="AK18" i="6" s="1"/>
  <c r="AK59" i="3"/>
  <c r="AK19" i="6" s="1"/>
  <c r="AM59" i="3"/>
  <c r="AK20" i="6" s="1"/>
  <c r="AO59" i="3"/>
  <c r="AK21" i="6" s="1"/>
  <c r="AQ59" i="3"/>
  <c r="AK22" i="6" s="1"/>
  <c r="AS59" i="3"/>
  <c r="AK23" i="6" s="1"/>
  <c r="AU59" i="3"/>
  <c r="AK24" i="6" s="1"/>
  <c r="AW59" i="3"/>
  <c r="AK25" i="6" s="1"/>
  <c r="AY59" i="3"/>
  <c r="AK26" i="6" s="1"/>
  <c r="BA59" i="3"/>
  <c r="AK27" i="6" s="1"/>
  <c r="BC59" i="3"/>
  <c r="AK28" i="6" s="1"/>
  <c r="BE59" i="3"/>
  <c r="AK29" i="6" s="1"/>
  <c r="BG59" i="3"/>
  <c r="AK30" i="6" s="1"/>
  <c r="BI59" i="3"/>
  <c r="AK31" i="6" s="1"/>
  <c r="BK59" i="3"/>
  <c r="BL59" i="3"/>
  <c r="BM59" i="3"/>
  <c r="BN59" i="3" s="1"/>
  <c r="BO59" i="3"/>
  <c r="BS59" i="3"/>
  <c r="BU59" i="3"/>
  <c r="BW59" i="3"/>
  <c r="C60" i="3"/>
  <c r="AL2" i="6" s="1"/>
  <c r="E60" i="3"/>
  <c r="AL3" i="6" s="1"/>
  <c r="G60" i="3"/>
  <c r="AL4" i="6" s="1"/>
  <c r="I60" i="3"/>
  <c r="AL5" i="6" s="1"/>
  <c r="K60" i="3"/>
  <c r="M60" i="3"/>
  <c r="AL7" i="6" s="1"/>
  <c r="O60" i="3"/>
  <c r="AL8" i="6" s="1"/>
  <c r="Q60" i="3"/>
  <c r="AL9" i="6" s="1"/>
  <c r="S60" i="3"/>
  <c r="AL10" i="6" s="1"/>
  <c r="U60" i="3"/>
  <c r="AL11" i="6" s="1"/>
  <c r="W60" i="3"/>
  <c r="AL12" i="6" s="1"/>
  <c r="Y60" i="3"/>
  <c r="AL13" i="6" s="1"/>
  <c r="AA60" i="3"/>
  <c r="AL14" i="6" s="1"/>
  <c r="AC60" i="3"/>
  <c r="AL15" i="6" s="1"/>
  <c r="AE60" i="3"/>
  <c r="AL16" i="6" s="1"/>
  <c r="AG60" i="3"/>
  <c r="AL17" i="6" s="1"/>
  <c r="AI60" i="3"/>
  <c r="AL18" i="6" s="1"/>
  <c r="AK60" i="3"/>
  <c r="AL19" i="6" s="1"/>
  <c r="AM60" i="3"/>
  <c r="AL20" i="6" s="1"/>
  <c r="AO60" i="3"/>
  <c r="AL21" i="6" s="1"/>
  <c r="AQ60" i="3"/>
  <c r="AL22" i="6" s="1"/>
  <c r="AS60" i="3"/>
  <c r="AL23" i="6" s="1"/>
  <c r="AU60" i="3"/>
  <c r="AL24" i="6" s="1"/>
  <c r="AW60" i="3"/>
  <c r="AL25" i="6" s="1"/>
  <c r="AY60" i="3"/>
  <c r="AL26" i="6" s="1"/>
  <c r="BA60" i="3"/>
  <c r="AL27" i="6" s="1"/>
  <c r="BC60" i="3"/>
  <c r="AL28" i="6" s="1"/>
  <c r="BE60" i="3"/>
  <c r="AL29" i="6" s="1"/>
  <c r="BG60" i="3"/>
  <c r="AL30" i="6" s="1"/>
  <c r="BI60" i="3"/>
  <c r="AL31" i="6" s="1"/>
  <c r="BK60" i="3"/>
  <c r="BL60" i="3"/>
  <c r="BM60" i="3"/>
  <c r="BN60" i="3" s="1"/>
  <c r="BO60" i="3"/>
  <c r="BS60" i="3"/>
  <c r="BU60" i="3"/>
  <c r="BW60" i="3"/>
  <c r="AU2" i="5"/>
  <c r="AU3" i="5"/>
  <c r="AU4" i="5"/>
  <c r="AU5" i="5"/>
  <c r="AU6" i="5"/>
  <c r="AU7" i="5"/>
  <c r="AU8" i="5"/>
  <c r="AU9" i="5"/>
  <c r="AU10" i="5"/>
  <c r="AU11" i="5"/>
  <c r="AU12" i="5"/>
  <c r="AU13" i="5"/>
  <c r="AU14" i="5"/>
  <c r="AU15" i="5"/>
  <c r="AU16" i="5"/>
  <c r="AU17" i="5"/>
  <c r="AU18" i="5"/>
  <c r="AU19" i="5"/>
  <c r="AU20" i="5"/>
  <c r="AU21" i="5"/>
  <c r="AU22" i="5"/>
  <c r="AU23" i="5"/>
  <c r="AU24" i="5"/>
  <c r="AU25" i="5"/>
  <c r="AU26" i="5"/>
  <c r="AU27" i="5"/>
  <c r="AU28" i="5"/>
  <c r="AU29" i="5"/>
  <c r="AU30" i="5"/>
  <c r="AU31" i="5"/>
  <c r="C64" i="3"/>
  <c r="E64" i="3"/>
  <c r="AM3" i="6" s="1"/>
  <c r="G64" i="3"/>
  <c r="AM4" i="6" s="1"/>
  <c r="I64" i="3"/>
  <c r="AM5" i="6" s="1"/>
  <c r="K64" i="3"/>
  <c r="AM6" i="6" s="1"/>
  <c r="M64" i="3"/>
  <c r="AM7" i="6" s="1"/>
  <c r="O64" i="3"/>
  <c r="AM8" i="6" s="1"/>
  <c r="Q64" i="3"/>
  <c r="AM9" i="6" s="1"/>
  <c r="S64" i="3"/>
  <c r="AM10" i="6" s="1"/>
  <c r="U64" i="3"/>
  <c r="AM11" i="6" s="1"/>
  <c r="W64" i="3"/>
  <c r="AM12" i="6" s="1"/>
  <c r="Y64" i="3"/>
  <c r="AM13" i="6" s="1"/>
  <c r="AA64" i="3"/>
  <c r="AM14" i="6" s="1"/>
  <c r="AC64" i="3"/>
  <c r="AM15" i="6" s="1"/>
  <c r="AE64" i="3"/>
  <c r="AM16" i="6" s="1"/>
  <c r="AG64" i="3"/>
  <c r="AM17" i="6" s="1"/>
  <c r="AI64" i="3"/>
  <c r="AM18" i="6" s="1"/>
  <c r="AK64" i="3"/>
  <c r="AM19" i="6" s="1"/>
  <c r="AM64" i="3"/>
  <c r="AM20" i="6" s="1"/>
  <c r="AO64" i="3"/>
  <c r="AM21" i="6" s="1"/>
  <c r="AQ64" i="3"/>
  <c r="AS64" i="3"/>
  <c r="AM23" i="6" s="1"/>
  <c r="AU64" i="3"/>
  <c r="AM24" i="6" s="1"/>
  <c r="AW64" i="3"/>
  <c r="AM25" i="6" s="1"/>
  <c r="AY64" i="3"/>
  <c r="AM26" i="6" s="1"/>
  <c r="BA64" i="3"/>
  <c r="AM27" i="6" s="1"/>
  <c r="BC64" i="3"/>
  <c r="AM28" i="6" s="1"/>
  <c r="BE64" i="3"/>
  <c r="AM29" i="6" s="1"/>
  <c r="BG64" i="3"/>
  <c r="AM30" i="6" s="1"/>
  <c r="BI64" i="3"/>
  <c r="AM31" i="6" s="1"/>
  <c r="BK64" i="3"/>
  <c r="BL64" i="3"/>
  <c r="BM64" i="3"/>
  <c r="BN64" i="3" s="1"/>
  <c r="BO64" i="3"/>
  <c r="BS64" i="3"/>
  <c r="BU64" i="3"/>
  <c r="BW64" i="3"/>
  <c r="C65" i="3"/>
  <c r="BX65" i="3" s="1"/>
  <c r="E65" i="3"/>
  <c r="AN3" i="6" s="1"/>
  <c r="G65" i="3"/>
  <c r="AN4" i="6" s="1"/>
  <c r="I65" i="3"/>
  <c r="AN5" i="6" s="1"/>
  <c r="K65" i="3"/>
  <c r="M65" i="3"/>
  <c r="AN7" i="6" s="1"/>
  <c r="O65" i="3"/>
  <c r="AN8" i="6" s="1"/>
  <c r="Q65" i="3"/>
  <c r="AN9" i="6" s="1"/>
  <c r="S65" i="3"/>
  <c r="AN10" i="6" s="1"/>
  <c r="U65" i="3"/>
  <c r="AN11" i="6" s="1"/>
  <c r="W65" i="3"/>
  <c r="AN12" i="6" s="1"/>
  <c r="Y65" i="3"/>
  <c r="AN13" i="6" s="1"/>
  <c r="AA65" i="3"/>
  <c r="AN14" i="6" s="1"/>
  <c r="AC65" i="3"/>
  <c r="AN15" i="6" s="1"/>
  <c r="AE65" i="3"/>
  <c r="AN16" i="6" s="1"/>
  <c r="AG65" i="3"/>
  <c r="AN17" i="6" s="1"/>
  <c r="AI65" i="3"/>
  <c r="AN18" i="6" s="1"/>
  <c r="AK65" i="3"/>
  <c r="AN19" i="6" s="1"/>
  <c r="AM65" i="3"/>
  <c r="AN20" i="6" s="1"/>
  <c r="AO65" i="3"/>
  <c r="AN21" i="6" s="1"/>
  <c r="AQ65" i="3"/>
  <c r="AN22" i="6" s="1"/>
  <c r="AS65" i="3"/>
  <c r="AN23" i="6" s="1"/>
  <c r="AU65" i="3"/>
  <c r="AN24" i="6" s="1"/>
  <c r="AW65" i="3"/>
  <c r="AY65" i="3"/>
  <c r="AN26" i="6" s="1"/>
  <c r="BA65" i="3"/>
  <c r="AN27" i="6" s="1"/>
  <c r="BC65" i="3"/>
  <c r="AN28" i="6" s="1"/>
  <c r="BE65" i="3"/>
  <c r="AN29" i="6" s="1"/>
  <c r="BG65" i="3"/>
  <c r="AN30" i="6" s="1"/>
  <c r="BI65" i="3"/>
  <c r="AN31" i="6" s="1"/>
  <c r="BK65" i="3"/>
  <c r="BL65" i="3"/>
  <c r="BM65" i="3"/>
  <c r="BN65" i="3" s="1"/>
  <c r="BO65" i="3"/>
  <c r="BS65" i="3"/>
  <c r="BU65" i="3"/>
  <c r="BW65" i="3"/>
  <c r="C66" i="3"/>
  <c r="AO2" i="6" s="1"/>
  <c r="E66" i="3"/>
  <c r="AO3" i="6" s="1"/>
  <c r="G66" i="3"/>
  <c r="AO4" i="6" s="1"/>
  <c r="I66" i="3"/>
  <c r="AO5" i="6" s="1"/>
  <c r="K66" i="3"/>
  <c r="AO6" i="6" s="1"/>
  <c r="M66" i="3"/>
  <c r="AO7" i="6" s="1"/>
  <c r="O66" i="3"/>
  <c r="AO8" i="6" s="1"/>
  <c r="Q66" i="3"/>
  <c r="AO9" i="6" s="1"/>
  <c r="S66" i="3"/>
  <c r="AO10" i="6" s="1"/>
  <c r="U66" i="3"/>
  <c r="AO11" i="6" s="1"/>
  <c r="W66" i="3"/>
  <c r="AO12" i="6" s="1"/>
  <c r="Y66" i="3"/>
  <c r="AO13" i="6" s="1"/>
  <c r="AA66" i="3"/>
  <c r="AO14" i="6" s="1"/>
  <c r="AC66" i="3"/>
  <c r="AO15" i="6" s="1"/>
  <c r="AE66" i="3"/>
  <c r="AO16" i="6" s="1"/>
  <c r="AG66" i="3"/>
  <c r="AO17" i="6" s="1"/>
  <c r="AI66" i="3"/>
  <c r="AO18" i="6" s="1"/>
  <c r="AK66" i="3"/>
  <c r="AO19" i="6" s="1"/>
  <c r="AM66" i="3"/>
  <c r="AO20" i="6" s="1"/>
  <c r="AO66" i="3"/>
  <c r="AO21" i="6" s="1"/>
  <c r="AQ66" i="3"/>
  <c r="AO22" i="6" s="1"/>
  <c r="AS66" i="3"/>
  <c r="AO23" i="6" s="1"/>
  <c r="AU66" i="3"/>
  <c r="AO24" i="6" s="1"/>
  <c r="AW66" i="3"/>
  <c r="AO25" i="6" s="1"/>
  <c r="AY66" i="3"/>
  <c r="AO26" i="6" s="1"/>
  <c r="BA66" i="3"/>
  <c r="BC66" i="3"/>
  <c r="AO28" i="6" s="1"/>
  <c r="BE66" i="3"/>
  <c r="AO29" i="6" s="1"/>
  <c r="BG66" i="3"/>
  <c r="AO30" i="6" s="1"/>
  <c r="BI66" i="3"/>
  <c r="AO31" i="6" s="1"/>
  <c r="BK66" i="3"/>
  <c r="BL66" i="3"/>
  <c r="BM66" i="3"/>
  <c r="BN66" i="3" s="1"/>
  <c r="BO66" i="3"/>
  <c r="BS66" i="3"/>
  <c r="BU66" i="3"/>
  <c r="BW66" i="3"/>
  <c r="AY2" i="5"/>
  <c r="AY3" i="5"/>
  <c r="AY4" i="5"/>
  <c r="AY5" i="5"/>
  <c r="AY7" i="5"/>
  <c r="AY8" i="5"/>
  <c r="AY9" i="5"/>
  <c r="AY10" i="5"/>
  <c r="AY11" i="5"/>
  <c r="AY12" i="5"/>
  <c r="AY13" i="5"/>
  <c r="AY14" i="5"/>
  <c r="AY15" i="5"/>
  <c r="AY16" i="5"/>
  <c r="AY17" i="5"/>
  <c r="AY18" i="5"/>
  <c r="AY19" i="5"/>
  <c r="AY20" i="5"/>
  <c r="AY21" i="5"/>
  <c r="AY22" i="5"/>
  <c r="AY23" i="5"/>
  <c r="AY24" i="5"/>
  <c r="AY25" i="5"/>
  <c r="AY26" i="5"/>
  <c r="AY27" i="5"/>
  <c r="AY28" i="5"/>
  <c r="AY29" i="5"/>
  <c r="AY30" i="5"/>
  <c r="AY31" i="5"/>
  <c r="BL71" i="3"/>
  <c r="BS71" i="3"/>
  <c r="BL72" i="3"/>
  <c r="BS72" i="3"/>
  <c r="BL73" i="3"/>
  <c r="BS73" i="3"/>
  <c r="BL74" i="3"/>
  <c r="BS74" i="3"/>
  <c r="BL75" i="3"/>
  <c r="BS75" i="3"/>
  <c r="BL76" i="3"/>
  <c r="BS76" i="3"/>
  <c r="BL77" i="3"/>
  <c r="BS77" i="3"/>
  <c r="BL78" i="3"/>
  <c r="BS78" i="3"/>
  <c r="BL79" i="3"/>
  <c r="BS79" i="3"/>
  <c r="BL80" i="3"/>
  <c r="BS80" i="3"/>
  <c r="C2" i="6"/>
  <c r="M2" i="6"/>
  <c r="C3" i="6"/>
  <c r="O3" i="6"/>
  <c r="C4" i="6"/>
  <c r="D4" i="6"/>
  <c r="I4" i="6"/>
  <c r="J4" i="6"/>
  <c r="O4" i="6"/>
  <c r="W4" i="6"/>
  <c r="C5" i="6"/>
  <c r="E5" i="6"/>
  <c r="O5" i="6"/>
  <c r="C6" i="6"/>
  <c r="D6" i="6"/>
  <c r="M6" i="6"/>
  <c r="O6" i="6"/>
  <c r="C7" i="6"/>
  <c r="D7" i="6"/>
  <c r="L7" i="6"/>
  <c r="M7" i="6"/>
  <c r="O7" i="6"/>
  <c r="C8" i="6"/>
  <c r="C9" i="6"/>
  <c r="M9" i="6"/>
  <c r="O9" i="6"/>
  <c r="P9" i="6"/>
  <c r="U9" i="6"/>
  <c r="C10" i="6"/>
  <c r="J10" i="6"/>
  <c r="M10" i="6"/>
  <c r="O10" i="6"/>
  <c r="R10" i="6"/>
  <c r="C11" i="6"/>
  <c r="O11" i="6"/>
  <c r="Q11" i="6"/>
  <c r="C12" i="6"/>
  <c r="H12" i="6"/>
  <c r="J12" i="6"/>
  <c r="M12" i="6"/>
  <c r="C13" i="6"/>
  <c r="H13" i="6"/>
  <c r="I13" i="6"/>
  <c r="M13" i="6"/>
  <c r="O13" i="6"/>
  <c r="C14" i="6"/>
  <c r="E14" i="6"/>
  <c r="H14" i="6"/>
  <c r="J14" i="6"/>
  <c r="O14" i="6"/>
  <c r="AD14" i="6"/>
  <c r="C15" i="6"/>
  <c r="J15" i="6"/>
  <c r="O15" i="6"/>
  <c r="C16" i="6"/>
  <c r="E16" i="6"/>
  <c r="H16" i="6"/>
  <c r="I16" i="6"/>
  <c r="J16" i="6"/>
  <c r="AD16" i="6"/>
  <c r="C17" i="6"/>
  <c r="F17" i="6"/>
  <c r="O17" i="6"/>
  <c r="W17" i="6"/>
  <c r="C18" i="6"/>
  <c r="G18" i="6"/>
  <c r="M18" i="6"/>
  <c r="O18" i="6"/>
  <c r="C19" i="6"/>
  <c r="M19" i="6"/>
  <c r="O19" i="6"/>
  <c r="U19" i="6"/>
  <c r="AA19" i="6"/>
  <c r="C20" i="6"/>
  <c r="K20" i="6"/>
  <c r="M20" i="6"/>
  <c r="R20" i="6"/>
  <c r="AF20" i="6"/>
  <c r="C21" i="6"/>
  <c r="K21" i="6"/>
  <c r="L21" i="6"/>
  <c r="M21" i="6"/>
  <c r="O21" i="6"/>
  <c r="C22" i="6"/>
  <c r="J22" i="6"/>
  <c r="O22" i="6"/>
  <c r="AF22" i="6"/>
  <c r="AM22" i="6"/>
  <c r="C23" i="6"/>
  <c r="J23" i="6"/>
  <c r="O23" i="6"/>
  <c r="S23" i="6"/>
  <c r="X23" i="6"/>
  <c r="C24" i="6"/>
  <c r="I24" i="6"/>
  <c r="J24" i="6"/>
  <c r="M24" i="6"/>
  <c r="C25" i="6"/>
  <c r="J25" i="6"/>
  <c r="L25" i="6"/>
  <c r="O25" i="6"/>
  <c r="AB25" i="6"/>
  <c r="AC25" i="6"/>
  <c r="AN25" i="6"/>
  <c r="C26" i="6"/>
  <c r="D26" i="6"/>
  <c r="J26" i="6"/>
  <c r="O26" i="6"/>
  <c r="C27" i="6"/>
  <c r="G27" i="6"/>
  <c r="O27" i="6"/>
  <c r="AC27" i="6"/>
  <c r="AO27" i="6"/>
  <c r="C28" i="6"/>
  <c r="D28" i="6"/>
  <c r="G28" i="6"/>
  <c r="J28" i="6"/>
  <c r="O28" i="6"/>
  <c r="AC28" i="6"/>
  <c r="C29" i="6"/>
  <c r="G29" i="6"/>
  <c r="O29" i="6"/>
  <c r="X29" i="6"/>
  <c r="Y29" i="6"/>
  <c r="Z29" i="6"/>
  <c r="C30" i="6"/>
  <c r="G30" i="6"/>
  <c r="H30" i="6"/>
  <c r="O30" i="6"/>
  <c r="C31" i="6"/>
  <c r="H31" i="6"/>
  <c r="M31" i="6"/>
  <c r="N31" i="6"/>
  <c r="O31" i="6"/>
  <c r="U31" i="6"/>
  <c r="AG2" i="4"/>
  <c r="AH2" i="4"/>
  <c r="AI2" i="4"/>
  <c r="AJ2" i="4" s="1"/>
  <c r="AK2" i="4"/>
  <c r="AL2" i="4"/>
  <c r="AM2" i="4"/>
  <c r="AG3" i="4"/>
  <c r="AH3" i="4"/>
  <c r="AI3" i="4"/>
  <c r="AJ3" i="4" s="1"/>
  <c r="AK3" i="4"/>
  <c r="AL3" i="4"/>
  <c r="AM3" i="4"/>
  <c r="AG4" i="4"/>
  <c r="AH4" i="4"/>
  <c r="AI4" i="4"/>
  <c r="AJ4" i="4"/>
  <c r="AK4" i="4"/>
  <c r="AL4" i="4"/>
  <c r="AM4" i="4"/>
  <c r="AG5" i="4"/>
  <c r="AH5" i="4"/>
  <c r="AI5" i="4"/>
  <c r="AJ5" i="4" s="1"/>
  <c r="AK5" i="4"/>
  <c r="AL5" i="4"/>
  <c r="AM5" i="4"/>
  <c r="AG6" i="4"/>
  <c r="AG7" i="4"/>
  <c r="AH7" i="4"/>
  <c r="AI7" i="4"/>
  <c r="AJ7" i="4" s="1"/>
  <c r="AK7" i="4"/>
  <c r="AL7" i="4"/>
  <c r="AM7" i="4"/>
  <c r="AG8" i="4"/>
  <c r="AH8" i="4"/>
  <c r="AI8" i="4"/>
  <c r="AJ8" i="4"/>
  <c r="AK8" i="4"/>
  <c r="AL8" i="4"/>
  <c r="AM8" i="4"/>
  <c r="AG9" i="4"/>
  <c r="AH9" i="4"/>
  <c r="AI9" i="4"/>
  <c r="AJ9" i="4"/>
  <c r="AK9" i="4"/>
  <c r="AL9" i="4"/>
  <c r="AM9" i="4"/>
  <c r="B10" i="4"/>
  <c r="C10" i="4"/>
  <c r="D10" i="4"/>
  <c r="E10" i="4"/>
  <c r="F10" i="4"/>
  <c r="G10" i="4"/>
  <c r="H7" i="7" s="1"/>
  <c r="H10" i="4"/>
  <c r="I10" i="4"/>
  <c r="H9" i="7" s="1"/>
  <c r="J10" i="4"/>
  <c r="H10" i="7" s="1"/>
  <c r="K10" i="4"/>
  <c r="H11" i="7" s="1"/>
  <c r="L10" i="4"/>
  <c r="M10" i="4"/>
  <c r="N10" i="4"/>
  <c r="O10" i="4"/>
  <c r="AE10" i="4"/>
  <c r="B11" i="4"/>
  <c r="C11" i="4"/>
  <c r="D11" i="4"/>
  <c r="H4" i="7" s="1"/>
  <c r="E11" i="4"/>
  <c r="F11" i="4"/>
  <c r="G11" i="4"/>
  <c r="H11" i="4"/>
  <c r="H8" i="7" s="1"/>
  <c r="I11" i="4"/>
  <c r="J11" i="4"/>
  <c r="K11" i="4"/>
  <c r="L11" i="4"/>
  <c r="H12" i="7" s="1"/>
  <c r="M11" i="4"/>
  <c r="N11" i="4"/>
  <c r="O11" i="4"/>
  <c r="AE11" i="4"/>
  <c r="H31" i="7" s="1"/>
  <c r="B12" i="4"/>
  <c r="C12" i="4"/>
  <c r="D12" i="4"/>
  <c r="E12" i="4"/>
  <c r="H5" i="7" s="1"/>
  <c r="F12" i="4"/>
  <c r="G12" i="4"/>
  <c r="H12" i="4"/>
  <c r="I12" i="4"/>
  <c r="J12" i="4"/>
  <c r="K12" i="4"/>
  <c r="L12" i="4"/>
  <c r="M12" i="4"/>
  <c r="H13" i="7" s="1"/>
  <c r="N12" i="4"/>
  <c r="O12" i="4"/>
  <c r="AE12" i="4"/>
  <c r="A2" i="5"/>
  <c r="A14" i="5" s="1"/>
  <c r="B2" i="5"/>
  <c r="C2" i="5"/>
  <c r="D2" i="5"/>
  <c r="E2" i="5"/>
  <c r="F2" i="5"/>
  <c r="G2" i="5"/>
  <c r="I2" i="5"/>
  <c r="J2" i="5"/>
  <c r="K2" i="5"/>
  <c r="L2" i="5"/>
  <c r="M2" i="5"/>
  <c r="N2" i="5"/>
  <c r="O2" i="5"/>
  <c r="P2" i="5"/>
  <c r="Q2" i="5"/>
  <c r="R2" i="5"/>
  <c r="S2" i="5"/>
  <c r="T2" i="5"/>
  <c r="U2" i="5"/>
  <c r="V2" i="5"/>
  <c r="X2" i="5"/>
  <c r="Y2" i="5"/>
  <c r="Z2" i="5"/>
  <c r="AB2" i="5"/>
  <c r="AC2" i="5"/>
  <c r="AD2" i="5"/>
  <c r="AF2" i="5"/>
  <c r="AG2" i="5"/>
  <c r="AH2" i="5"/>
  <c r="AJ2" i="5"/>
  <c r="AK2" i="5"/>
  <c r="AL2" i="5"/>
  <c r="AN2" i="5"/>
  <c r="AO2" i="5"/>
  <c r="AP2" i="5"/>
  <c r="AR2" i="5"/>
  <c r="AS2" i="5"/>
  <c r="AT2" i="5"/>
  <c r="AV2" i="5"/>
  <c r="AW2" i="5"/>
  <c r="AX2" i="5"/>
  <c r="C3" i="5"/>
  <c r="D3" i="5"/>
  <c r="E3" i="5"/>
  <c r="F3" i="5"/>
  <c r="G3" i="5"/>
  <c r="I3" i="5"/>
  <c r="J3" i="5"/>
  <c r="K3" i="5"/>
  <c r="L3" i="5"/>
  <c r="M3" i="5"/>
  <c r="N3" i="5"/>
  <c r="O3" i="5"/>
  <c r="P3" i="5"/>
  <c r="Q3" i="5"/>
  <c r="R3" i="5"/>
  <c r="S3" i="5"/>
  <c r="T3" i="5"/>
  <c r="U3" i="5"/>
  <c r="V3" i="5"/>
  <c r="X3" i="5"/>
  <c r="Y3" i="5"/>
  <c r="Z3" i="5"/>
  <c r="AB3" i="5"/>
  <c r="AC3" i="5"/>
  <c r="AD3" i="5"/>
  <c r="AF3" i="5"/>
  <c r="AG3" i="5"/>
  <c r="AH3" i="5"/>
  <c r="AJ3" i="5"/>
  <c r="AK3" i="5"/>
  <c r="AL3" i="5"/>
  <c r="AN3" i="5"/>
  <c r="AO3" i="5"/>
  <c r="AP3" i="5"/>
  <c r="AR3" i="5"/>
  <c r="AS3" i="5"/>
  <c r="AT3" i="5"/>
  <c r="AV3" i="5"/>
  <c r="AW3" i="5"/>
  <c r="AX3" i="5"/>
  <c r="C4" i="5"/>
  <c r="D4" i="5"/>
  <c r="E4" i="5"/>
  <c r="F4" i="5"/>
  <c r="G4" i="5"/>
  <c r="H4" i="5"/>
  <c r="I4" i="5"/>
  <c r="J4" i="5"/>
  <c r="K4" i="5"/>
  <c r="L4" i="5"/>
  <c r="M4" i="5"/>
  <c r="N4" i="5"/>
  <c r="O4" i="5"/>
  <c r="P4" i="5"/>
  <c r="Q4" i="5"/>
  <c r="R4" i="5"/>
  <c r="S4" i="5"/>
  <c r="T4" i="5"/>
  <c r="U4" i="5"/>
  <c r="V4" i="5"/>
  <c r="X4" i="5"/>
  <c r="Y4" i="5"/>
  <c r="Z4" i="5"/>
  <c r="AB4" i="5"/>
  <c r="AC4" i="5"/>
  <c r="AD4" i="5"/>
  <c r="AF4" i="5"/>
  <c r="AG4" i="5"/>
  <c r="AH4" i="5"/>
  <c r="AJ4" i="5"/>
  <c r="AK4" i="5"/>
  <c r="AL4" i="5"/>
  <c r="AN4" i="5"/>
  <c r="AO4" i="5"/>
  <c r="AP4" i="5"/>
  <c r="AR4" i="5"/>
  <c r="AS4" i="5"/>
  <c r="AT4" i="5"/>
  <c r="AV4" i="5"/>
  <c r="AW4" i="5"/>
  <c r="AX4" i="5"/>
  <c r="C5" i="5"/>
  <c r="D5" i="5"/>
  <c r="E5" i="5"/>
  <c r="F5" i="5"/>
  <c r="G5" i="5"/>
  <c r="I5" i="5"/>
  <c r="J5" i="5"/>
  <c r="K5" i="5"/>
  <c r="L5" i="5"/>
  <c r="M5" i="5"/>
  <c r="N5" i="5"/>
  <c r="O5" i="5"/>
  <c r="P5" i="5"/>
  <c r="Q5" i="5"/>
  <c r="R5" i="5"/>
  <c r="S5" i="5"/>
  <c r="T5" i="5"/>
  <c r="U5" i="5"/>
  <c r="V5" i="5"/>
  <c r="X5" i="5"/>
  <c r="Y5" i="5"/>
  <c r="Z5" i="5"/>
  <c r="AB5" i="5"/>
  <c r="AC5" i="5"/>
  <c r="AD5" i="5"/>
  <c r="AF5" i="5"/>
  <c r="AG5" i="5"/>
  <c r="AH5" i="5"/>
  <c r="AJ5" i="5"/>
  <c r="AK5" i="5"/>
  <c r="AL5" i="5"/>
  <c r="AN5" i="5"/>
  <c r="AO5" i="5"/>
  <c r="AP5" i="5"/>
  <c r="AR5" i="5"/>
  <c r="AS5" i="5"/>
  <c r="AT5" i="5"/>
  <c r="AV5" i="5"/>
  <c r="AW5" i="5"/>
  <c r="AX5" i="5"/>
  <c r="C6" i="5"/>
  <c r="D6" i="5"/>
  <c r="E6" i="5"/>
  <c r="F6" i="5"/>
  <c r="G6" i="5"/>
  <c r="I6" i="5"/>
  <c r="J6" i="5"/>
  <c r="K6" i="5"/>
  <c r="L6" i="5"/>
  <c r="M6" i="5"/>
  <c r="N6" i="5"/>
  <c r="O6" i="5"/>
  <c r="P6" i="5"/>
  <c r="Q6" i="5"/>
  <c r="R6" i="5"/>
  <c r="S6" i="5"/>
  <c r="T6" i="5"/>
  <c r="U6" i="5"/>
  <c r="V6" i="5"/>
  <c r="X6" i="5"/>
  <c r="Y6" i="5"/>
  <c r="Z6" i="5"/>
  <c r="AB6" i="5"/>
  <c r="AC6" i="5"/>
  <c r="AD6" i="5"/>
  <c r="AF6" i="5"/>
  <c r="AG6" i="5"/>
  <c r="AH6" i="5"/>
  <c r="AJ6" i="5"/>
  <c r="AK6" i="5"/>
  <c r="AL6" i="5"/>
  <c r="AN6" i="5"/>
  <c r="AO6" i="5"/>
  <c r="AP6" i="5"/>
  <c r="AR6" i="5"/>
  <c r="AS6" i="5"/>
  <c r="AT6" i="5"/>
  <c r="AV6" i="5"/>
  <c r="AW6" i="5"/>
  <c r="AX6" i="5"/>
  <c r="C7" i="5"/>
  <c r="D7" i="5"/>
  <c r="E7" i="5"/>
  <c r="F7" i="5"/>
  <c r="G7" i="5"/>
  <c r="I7" i="5"/>
  <c r="J7" i="5"/>
  <c r="K7" i="5"/>
  <c r="L7" i="5"/>
  <c r="M7" i="5"/>
  <c r="N7" i="5"/>
  <c r="O7" i="5"/>
  <c r="P7" i="5"/>
  <c r="Q7" i="5"/>
  <c r="R7" i="5"/>
  <c r="S7" i="5"/>
  <c r="T7" i="5"/>
  <c r="U7" i="5"/>
  <c r="V7" i="5"/>
  <c r="X7" i="5"/>
  <c r="Y7" i="5"/>
  <c r="Z7" i="5"/>
  <c r="AB7" i="5"/>
  <c r="AC7" i="5"/>
  <c r="AD7" i="5"/>
  <c r="AF7" i="5"/>
  <c r="AG7" i="5"/>
  <c r="AH7" i="5"/>
  <c r="AJ7" i="5"/>
  <c r="AK7" i="5"/>
  <c r="AL7" i="5"/>
  <c r="AN7" i="5"/>
  <c r="AO7" i="5"/>
  <c r="AP7" i="5"/>
  <c r="AR7" i="5"/>
  <c r="AS7" i="5"/>
  <c r="AT7" i="5"/>
  <c r="AV7" i="5"/>
  <c r="AW7" i="5"/>
  <c r="AX7" i="5"/>
  <c r="C8" i="5"/>
  <c r="D8" i="5"/>
  <c r="E8" i="5"/>
  <c r="F8" i="5"/>
  <c r="G8" i="5"/>
  <c r="I8" i="5"/>
  <c r="J8" i="5"/>
  <c r="K8" i="5"/>
  <c r="L8" i="5"/>
  <c r="M8" i="5"/>
  <c r="N8" i="5"/>
  <c r="O8" i="5"/>
  <c r="P8" i="5"/>
  <c r="Q8" i="5"/>
  <c r="R8" i="5"/>
  <c r="S8" i="5"/>
  <c r="T8" i="5"/>
  <c r="U8" i="5"/>
  <c r="V8" i="5"/>
  <c r="X8" i="5"/>
  <c r="Y8" i="5"/>
  <c r="Z8" i="5"/>
  <c r="AB8" i="5"/>
  <c r="AC8" i="5"/>
  <c r="AD8" i="5"/>
  <c r="AF8" i="5"/>
  <c r="AG8" i="5"/>
  <c r="AH8" i="5"/>
  <c r="AJ8" i="5"/>
  <c r="AK8" i="5"/>
  <c r="AL8" i="5"/>
  <c r="AN8" i="5"/>
  <c r="AO8" i="5"/>
  <c r="AP8" i="5"/>
  <c r="AR8" i="5"/>
  <c r="AS8" i="5"/>
  <c r="AT8" i="5"/>
  <c r="AV8" i="5"/>
  <c r="AW8" i="5"/>
  <c r="AX8" i="5"/>
  <c r="C9" i="5"/>
  <c r="D9" i="5"/>
  <c r="E9" i="5"/>
  <c r="F9" i="5"/>
  <c r="G9" i="5"/>
  <c r="I9" i="5"/>
  <c r="J9" i="5"/>
  <c r="K9" i="5"/>
  <c r="L9" i="5"/>
  <c r="M9" i="5"/>
  <c r="N9" i="5"/>
  <c r="O9" i="5"/>
  <c r="P9" i="5"/>
  <c r="Q9" i="5"/>
  <c r="R9" i="5"/>
  <c r="S9" i="5"/>
  <c r="T9" i="5"/>
  <c r="U9" i="5"/>
  <c r="V9" i="5"/>
  <c r="X9" i="5"/>
  <c r="Y9" i="5"/>
  <c r="Z9" i="5"/>
  <c r="AB9" i="5"/>
  <c r="AC9" i="5"/>
  <c r="AD9" i="5"/>
  <c r="AF9" i="5"/>
  <c r="AG9" i="5"/>
  <c r="AH9" i="5"/>
  <c r="AJ9" i="5"/>
  <c r="AK9" i="5"/>
  <c r="AL9" i="5"/>
  <c r="AN9" i="5"/>
  <c r="AO9" i="5"/>
  <c r="AP9" i="5"/>
  <c r="AR9" i="5"/>
  <c r="AS9" i="5"/>
  <c r="AT9" i="5"/>
  <c r="AV9" i="5"/>
  <c r="AW9" i="5"/>
  <c r="AX9" i="5"/>
  <c r="C10" i="5"/>
  <c r="D10" i="5"/>
  <c r="E10" i="5"/>
  <c r="F10" i="5"/>
  <c r="G10" i="5"/>
  <c r="I10" i="5"/>
  <c r="J10" i="5"/>
  <c r="K10" i="5"/>
  <c r="L10" i="5"/>
  <c r="M10" i="5"/>
  <c r="N10" i="5"/>
  <c r="O10" i="5"/>
  <c r="P10" i="5"/>
  <c r="Q10" i="5"/>
  <c r="R10" i="5"/>
  <c r="S10" i="5"/>
  <c r="T10" i="5"/>
  <c r="U10" i="5"/>
  <c r="V10" i="5"/>
  <c r="X10" i="5"/>
  <c r="Y10" i="5"/>
  <c r="Z10" i="5"/>
  <c r="AB10" i="5"/>
  <c r="AC10" i="5"/>
  <c r="AD10" i="5"/>
  <c r="AF10" i="5"/>
  <c r="AG10" i="5"/>
  <c r="AH10" i="5"/>
  <c r="AJ10" i="5"/>
  <c r="AK10" i="5"/>
  <c r="AL10" i="5"/>
  <c r="AN10" i="5"/>
  <c r="AO10" i="5"/>
  <c r="AP10" i="5"/>
  <c r="AR10" i="5"/>
  <c r="AS10" i="5"/>
  <c r="AT10" i="5"/>
  <c r="AV10" i="5"/>
  <c r="AW10" i="5"/>
  <c r="AX10" i="5"/>
  <c r="C11" i="5"/>
  <c r="D11" i="5"/>
  <c r="E11" i="5"/>
  <c r="F11" i="5"/>
  <c r="G11" i="5"/>
  <c r="H11" i="5"/>
  <c r="I11" i="5"/>
  <c r="J11" i="5"/>
  <c r="K11" i="5"/>
  <c r="L11" i="5"/>
  <c r="M11" i="5"/>
  <c r="N11" i="5"/>
  <c r="O11" i="5"/>
  <c r="P11" i="5"/>
  <c r="Q11" i="5"/>
  <c r="R11" i="5"/>
  <c r="S11" i="5"/>
  <c r="T11" i="5"/>
  <c r="U11" i="5"/>
  <c r="V11" i="5"/>
  <c r="X11" i="5"/>
  <c r="Y11" i="5"/>
  <c r="Z11" i="5"/>
  <c r="AB11" i="5"/>
  <c r="AC11" i="5"/>
  <c r="AD11" i="5"/>
  <c r="AF11" i="5"/>
  <c r="AG11" i="5"/>
  <c r="AH11" i="5"/>
  <c r="AJ11" i="5"/>
  <c r="AK11" i="5"/>
  <c r="AL11" i="5"/>
  <c r="AN11" i="5"/>
  <c r="AO11" i="5"/>
  <c r="AP11" i="5"/>
  <c r="AR11" i="5"/>
  <c r="AS11" i="5"/>
  <c r="AT11" i="5"/>
  <c r="AV11" i="5"/>
  <c r="AW11" i="5"/>
  <c r="AX11" i="5"/>
  <c r="C12" i="5"/>
  <c r="D12" i="5"/>
  <c r="E12" i="5"/>
  <c r="F12" i="5"/>
  <c r="G12" i="5"/>
  <c r="I12" i="5"/>
  <c r="J12" i="5"/>
  <c r="K12" i="5"/>
  <c r="L12" i="5"/>
  <c r="M12" i="5"/>
  <c r="N12" i="5"/>
  <c r="O12" i="5"/>
  <c r="P12" i="5"/>
  <c r="Q12" i="5"/>
  <c r="R12" i="5"/>
  <c r="S12" i="5"/>
  <c r="T12" i="5"/>
  <c r="U12" i="5"/>
  <c r="V12" i="5"/>
  <c r="X12" i="5"/>
  <c r="Y12" i="5"/>
  <c r="Z12" i="5"/>
  <c r="AB12" i="5"/>
  <c r="AC12" i="5"/>
  <c r="AD12" i="5"/>
  <c r="AF12" i="5"/>
  <c r="AG12" i="5"/>
  <c r="AH12" i="5"/>
  <c r="AJ12" i="5"/>
  <c r="AK12" i="5"/>
  <c r="AL12" i="5"/>
  <c r="AN12" i="5"/>
  <c r="AO12" i="5"/>
  <c r="AP12" i="5"/>
  <c r="AR12" i="5"/>
  <c r="AS12" i="5"/>
  <c r="AT12" i="5"/>
  <c r="AV12" i="5"/>
  <c r="AW12" i="5"/>
  <c r="AX12" i="5"/>
  <c r="C13" i="5"/>
  <c r="D13" i="5"/>
  <c r="E13" i="5"/>
  <c r="F13" i="5"/>
  <c r="G13" i="5"/>
  <c r="I13" i="5"/>
  <c r="J13" i="5"/>
  <c r="K13" i="5"/>
  <c r="L13" i="5"/>
  <c r="M13" i="5"/>
  <c r="N13" i="5"/>
  <c r="O13" i="5"/>
  <c r="P13" i="5"/>
  <c r="Q13" i="5"/>
  <c r="R13" i="5"/>
  <c r="S13" i="5"/>
  <c r="T13" i="5"/>
  <c r="U13" i="5"/>
  <c r="V13" i="5"/>
  <c r="X13" i="5"/>
  <c r="Y13" i="5"/>
  <c r="Z13" i="5"/>
  <c r="AB13" i="5"/>
  <c r="AC13" i="5"/>
  <c r="AD13" i="5"/>
  <c r="AF13" i="5"/>
  <c r="AG13" i="5"/>
  <c r="AH13" i="5"/>
  <c r="AJ13" i="5"/>
  <c r="AK13" i="5"/>
  <c r="AL13" i="5"/>
  <c r="AN13" i="5"/>
  <c r="AO13" i="5"/>
  <c r="AP13" i="5"/>
  <c r="AR13" i="5"/>
  <c r="AS13" i="5"/>
  <c r="AT13" i="5"/>
  <c r="AV13" i="5"/>
  <c r="AW13" i="5"/>
  <c r="AX13" i="5"/>
  <c r="C14" i="5"/>
  <c r="D14" i="5"/>
  <c r="E14" i="5"/>
  <c r="F14" i="5"/>
  <c r="G14" i="5"/>
  <c r="I14" i="5"/>
  <c r="J14" i="5"/>
  <c r="K14" i="5"/>
  <c r="L14" i="5"/>
  <c r="M14" i="5"/>
  <c r="N14" i="5"/>
  <c r="O14" i="5"/>
  <c r="P14" i="5"/>
  <c r="Q14" i="5"/>
  <c r="R14" i="5"/>
  <c r="S14" i="5"/>
  <c r="T14" i="5"/>
  <c r="U14" i="5"/>
  <c r="V14" i="5"/>
  <c r="X14" i="5"/>
  <c r="Y14" i="5"/>
  <c r="Z14" i="5"/>
  <c r="AB14" i="5"/>
  <c r="AC14" i="5"/>
  <c r="AD14" i="5"/>
  <c r="AF14" i="5"/>
  <c r="AG14" i="5"/>
  <c r="AH14" i="5"/>
  <c r="AJ14" i="5"/>
  <c r="AK14" i="5"/>
  <c r="AL14" i="5"/>
  <c r="AN14" i="5"/>
  <c r="AO14" i="5"/>
  <c r="AP14" i="5"/>
  <c r="AR14" i="5"/>
  <c r="AS14" i="5"/>
  <c r="AT14" i="5"/>
  <c r="AV14" i="5"/>
  <c r="AW14" i="5"/>
  <c r="AX14" i="5"/>
  <c r="C15" i="5"/>
  <c r="D15" i="5"/>
  <c r="E15" i="5"/>
  <c r="F15" i="5"/>
  <c r="G15" i="5"/>
  <c r="I15" i="5"/>
  <c r="J15" i="5"/>
  <c r="K15" i="5"/>
  <c r="L15" i="5"/>
  <c r="M15" i="5"/>
  <c r="N15" i="5"/>
  <c r="O15" i="5"/>
  <c r="P15" i="5"/>
  <c r="Q15" i="5"/>
  <c r="R15" i="5"/>
  <c r="S15" i="5"/>
  <c r="T15" i="5"/>
  <c r="U15" i="5"/>
  <c r="V15" i="5"/>
  <c r="X15" i="5"/>
  <c r="Y15" i="5"/>
  <c r="Z15" i="5"/>
  <c r="AB15" i="5"/>
  <c r="AC15" i="5"/>
  <c r="AD15" i="5"/>
  <c r="AF15" i="5"/>
  <c r="AG15" i="5"/>
  <c r="AH15" i="5"/>
  <c r="AJ15" i="5"/>
  <c r="AK15" i="5"/>
  <c r="AL15" i="5"/>
  <c r="AN15" i="5"/>
  <c r="AO15" i="5"/>
  <c r="AP15" i="5"/>
  <c r="AR15" i="5"/>
  <c r="AS15" i="5"/>
  <c r="AT15" i="5"/>
  <c r="AV15" i="5"/>
  <c r="AW15" i="5"/>
  <c r="AX15" i="5"/>
  <c r="C16" i="5"/>
  <c r="D16" i="5"/>
  <c r="E16" i="5"/>
  <c r="F16" i="5"/>
  <c r="G16" i="5"/>
  <c r="I16" i="5"/>
  <c r="J16" i="5"/>
  <c r="K16" i="5"/>
  <c r="L16" i="5"/>
  <c r="M16" i="5"/>
  <c r="N16" i="5"/>
  <c r="O16" i="5"/>
  <c r="P16" i="5"/>
  <c r="Q16" i="5"/>
  <c r="R16" i="5"/>
  <c r="S16" i="5"/>
  <c r="T16" i="5"/>
  <c r="U16" i="5"/>
  <c r="V16" i="5"/>
  <c r="X16" i="5"/>
  <c r="Y16" i="5"/>
  <c r="Z16" i="5"/>
  <c r="AB16" i="5"/>
  <c r="AC16" i="5"/>
  <c r="AD16" i="5"/>
  <c r="AF16" i="5"/>
  <c r="AG16" i="5"/>
  <c r="AH16" i="5"/>
  <c r="AJ16" i="5"/>
  <c r="AK16" i="5"/>
  <c r="AL16" i="5"/>
  <c r="AN16" i="5"/>
  <c r="AO16" i="5"/>
  <c r="AP16" i="5"/>
  <c r="AR16" i="5"/>
  <c r="AS16" i="5"/>
  <c r="AT16" i="5"/>
  <c r="AV16" i="5"/>
  <c r="AW16" i="5"/>
  <c r="AX16" i="5"/>
  <c r="C17" i="5"/>
  <c r="D17" i="5"/>
  <c r="E17" i="5"/>
  <c r="F17" i="5"/>
  <c r="G17" i="5"/>
  <c r="I17" i="5"/>
  <c r="J17" i="5"/>
  <c r="K17" i="5"/>
  <c r="L17" i="5"/>
  <c r="M17" i="5"/>
  <c r="N17" i="5"/>
  <c r="O17" i="5"/>
  <c r="P17" i="5"/>
  <c r="Q17" i="5"/>
  <c r="R17" i="5"/>
  <c r="S17" i="5"/>
  <c r="T17" i="5"/>
  <c r="U17" i="5"/>
  <c r="V17" i="5"/>
  <c r="X17" i="5"/>
  <c r="Y17" i="5"/>
  <c r="Z17" i="5"/>
  <c r="AB17" i="5"/>
  <c r="AC17" i="5"/>
  <c r="AD17" i="5"/>
  <c r="AF17" i="5"/>
  <c r="AG17" i="5"/>
  <c r="AH17" i="5"/>
  <c r="AJ17" i="5"/>
  <c r="AK17" i="5"/>
  <c r="AL17" i="5"/>
  <c r="AN17" i="5"/>
  <c r="AO17" i="5"/>
  <c r="AP17" i="5"/>
  <c r="AR17" i="5"/>
  <c r="AS17" i="5"/>
  <c r="AT17" i="5"/>
  <c r="AV17" i="5"/>
  <c r="AW17" i="5"/>
  <c r="AX17" i="5"/>
  <c r="C18" i="5"/>
  <c r="D18" i="5"/>
  <c r="E18" i="5"/>
  <c r="F18" i="5"/>
  <c r="G18" i="5"/>
  <c r="I18" i="5"/>
  <c r="J18" i="5"/>
  <c r="K18" i="5"/>
  <c r="L18" i="5"/>
  <c r="M18" i="5"/>
  <c r="N18" i="5"/>
  <c r="O18" i="5"/>
  <c r="P18" i="5"/>
  <c r="Q18" i="5"/>
  <c r="R18" i="5"/>
  <c r="S18" i="5"/>
  <c r="T18" i="5"/>
  <c r="U18" i="5"/>
  <c r="V18" i="5"/>
  <c r="X18" i="5"/>
  <c r="Y18" i="5"/>
  <c r="Z18" i="5"/>
  <c r="AB18" i="5"/>
  <c r="AC18" i="5"/>
  <c r="AD18" i="5"/>
  <c r="AF18" i="5"/>
  <c r="AG18" i="5"/>
  <c r="AH18" i="5"/>
  <c r="AJ18" i="5"/>
  <c r="AK18" i="5"/>
  <c r="AL18" i="5"/>
  <c r="AN18" i="5"/>
  <c r="AO18" i="5"/>
  <c r="AP18" i="5"/>
  <c r="AR18" i="5"/>
  <c r="AS18" i="5"/>
  <c r="AT18" i="5"/>
  <c r="AV18" i="5"/>
  <c r="AW18" i="5"/>
  <c r="AX18" i="5"/>
  <c r="C19" i="5"/>
  <c r="D19" i="5"/>
  <c r="E19" i="5"/>
  <c r="F19" i="5"/>
  <c r="G19" i="5"/>
  <c r="I19" i="5"/>
  <c r="J19" i="5"/>
  <c r="K19" i="5"/>
  <c r="L19" i="5"/>
  <c r="M19" i="5"/>
  <c r="N19" i="5"/>
  <c r="O19" i="5"/>
  <c r="P19" i="5"/>
  <c r="Q19" i="5"/>
  <c r="R19" i="5"/>
  <c r="S19" i="5"/>
  <c r="T19" i="5"/>
  <c r="U19" i="5"/>
  <c r="V19" i="5"/>
  <c r="X19" i="5"/>
  <c r="Y19" i="5"/>
  <c r="Z19" i="5"/>
  <c r="AB19" i="5"/>
  <c r="AC19" i="5"/>
  <c r="AD19" i="5"/>
  <c r="AF19" i="5"/>
  <c r="AG19" i="5"/>
  <c r="AH19" i="5"/>
  <c r="AJ19" i="5"/>
  <c r="AK19" i="5"/>
  <c r="AL19" i="5"/>
  <c r="AN19" i="5"/>
  <c r="AO19" i="5"/>
  <c r="AP19" i="5"/>
  <c r="AR19" i="5"/>
  <c r="AS19" i="5"/>
  <c r="AT19" i="5"/>
  <c r="AV19" i="5"/>
  <c r="AW19" i="5"/>
  <c r="AX19" i="5"/>
  <c r="C20" i="5"/>
  <c r="D20" i="5"/>
  <c r="E20" i="5"/>
  <c r="F20" i="5"/>
  <c r="G20" i="5"/>
  <c r="I20" i="5"/>
  <c r="J20" i="5"/>
  <c r="K20" i="5"/>
  <c r="L20" i="5"/>
  <c r="M20" i="5"/>
  <c r="N20" i="5"/>
  <c r="O20" i="5"/>
  <c r="P20" i="5"/>
  <c r="Q20" i="5"/>
  <c r="R20" i="5"/>
  <c r="S20" i="5"/>
  <c r="T20" i="5"/>
  <c r="U20" i="5"/>
  <c r="V20" i="5"/>
  <c r="X20" i="5"/>
  <c r="Y20" i="5"/>
  <c r="Z20" i="5"/>
  <c r="AB20" i="5"/>
  <c r="AC20" i="5"/>
  <c r="AD20" i="5"/>
  <c r="AF20" i="5"/>
  <c r="AG20" i="5"/>
  <c r="AH20" i="5"/>
  <c r="AJ20" i="5"/>
  <c r="AK20" i="5"/>
  <c r="AL20" i="5"/>
  <c r="AN20" i="5"/>
  <c r="AO20" i="5"/>
  <c r="AP20" i="5"/>
  <c r="AR20" i="5"/>
  <c r="AS20" i="5"/>
  <c r="AT20" i="5"/>
  <c r="AV20" i="5"/>
  <c r="AW20" i="5"/>
  <c r="AX20" i="5"/>
  <c r="C21" i="5"/>
  <c r="D21" i="5"/>
  <c r="E21" i="5"/>
  <c r="F21" i="5"/>
  <c r="G21" i="5"/>
  <c r="I21" i="5"/>
  <c r="J21" i="5"/>
  <c r="K21" i="5"/>
  <c r="L21" i="5"/>
  <c r="M21" i="5"/>
  <c r="N21" i="5"/>
  <c r="O21" i="5"/>
  <c r="P21" i="5"/>
  <c r="Q21" i="5"/>
  <c r="R21" i="5"/>
  <c r="S21" i="5"/>
  <c r="T21" i="5"/>
  <c r="U21" i="5"/>
  <c r="V21" i="5"/>
  <c r="X21" i="5"/>
  <c r="Y21" i="5"/>
  <c r="Z21" i="5"/>
  <c r="AB21" i="5"/>
  <c r="AC21" i="5"/>
  <c r="AD21" i="5"/>
  <c r="AF21" i="5"/>
  <c r="AG21" i="5"/>
  <c r="AH21" i="5"/>
  <c r="AJ21" i="5"/>
  <c r="AK21" i="5"/>
  <c r="AL21" i="5"/>
  <c r="AN21" i="5"/>
  <c r="AO21" i="5"/>
  <c r="AP21" i="5"/>
  <c r="AR21" i="5"/>
  <c r="AS21" i="5"/>
  <c r="AT21" i="5"/>
  <c r="AV21" i="5"/>
  <c r="AW21" i="5"/>
  <c r="AX21" i="5"/>
  <c r="C22" i="5"/>
  <c r="D22" i="5"/>
  <c r="E22" i="5"/>
  <c r="F22" i="5"/>
  <c r="G22" i="5"/>
  <c r="H22" i="5"/>
  <c r="I22" i="5"/>
  <c r="J22" i="5"/>
  <c r="K22" i="5"/>
  <c r="L22" i="5"/>
  <c r="M22" i="5"/>
  <c r="N22" i="5"/>
  <c r="O22" i="5"/>
  <c r="P22" i="5"/>
  <c r="Q22" i="5"/>
  <c r="R22" i="5"/>
  <c r="S22" i="5"/>
  <c r="T22" i="5"/>
  <c r="U22" i="5"/>
  <c r="V22" i="5"/>
  <c r="X22" i="5"/>
  <c r="Y22" i="5"/>
  <c r="Z22" i="5"/>
  <c r="AB22" i="5"/>
  <c r="AC22" i="5"/>
  <c r="AD22" i="5"/>
  <c r="AF22" i="5"/>
  <c r="AG22" i="5"/>
  <c r="AH22" i="5"/>
  <c r="AJ22" i="5"/>
  <c r="AK22" i="5"/>
  <c r="AL22" i="5"/>
  <c r="AN22" i="5"/>
  <c r="AO22" i="5"/>
  <c r="AP22" i="5"/>
  <c r="AR22" i="5"/>
  <c r="AS22" i="5"/>
  <c r="AT22" i="5"/>
  <c r="AV22" i="5"/>
  <c r="AW22" i="5"/>
  <c r="AX22" i="5"/>
  <c r="C23" i="5"/>
  <c r="D23" i="5"/>
  <c r="E23" i="5"/>
  <c r="F23" i="5"/>
  <c r="G23" i="5"/>
  <c r="H23" i="5"/>
  <c r="I23" i="5"/>
  <c r="J23" i="5"/>
  <c r="K23" i="5"/>
  <c r="L23" i="5"/>
  <c r="M23" i="5"/>
  <c r="N23" i="5"/>
  <c r="O23" i="5"/>
  <c r="P23" i="5"/>
  <c r="Q23" i="5"/>
  <c r="R23" i="5"/>
  <c r="S23" i="5"/>
  <c r="T23" i="5"/>
  <c r="U23" i="5"/>
  <c r="V23" i="5"/>
  <c r="X23" i="5"/>
  <c r="Y23" i="5"/>
  <c r="Z23" i="5"/>
  <c r="AB23" i="5"/>
  <c r="AC23" i="5"/>
  <c r="AD23" i="5"/>
  <c r="AF23" i="5"/>
  <c r="AG23" i="5"/>
  <c r="AH23" i="5"/>
  <c r="AJ23" i="5"/>
  <c r="AK23" i="5"/>
  <c r="AL23" i="5"/>
  <c r="AN23" i="5"/>
  <c r="AO23" i="5"/>
  <c r="AP23" i="5"/>
  <c r="AR23" i="5"/>
  <c r="AS23" i="5"/>
  <c r="AT23" i="5"/>
  <c r="AV23" i="5"/>
  <c r="AW23" i="5"/>
  <c r="AX23" i="5"/>
  <c r="C24" i="5"/>
  <c r="D24" i="5"/>
  <c r="E24" i="5"/>
  <c r="F24" i="5"/>
  <c r="G24" i="5"/>
  <c r="H24" i="5"/>
  <c r="I24" i="5"/>
  <c r="J24" i="5"/>
  <c r="K24" i="5"/>
  <c r="L24" i="5"/>
  <c r="M24" i="5"/>
  <c r="N24" i="5"/>
  <c r="O24" i="5"/>
  <c r="P24" i="5"/>
  <c r="Q24" i="5"/>
  <c r="R24" i="5"/>
  <c r="S24" i="5"/>
  <c r="T24" i="5"/>
  <c r="U24" i="5"/>
  <c r="V24" i="5"/>
  <c r="X24" i="5"/>
  <c r="Y24" i="5"/>
  <c r="Z24" i="5"/>
  <c r="AB24" i="5"/>
  <c r="AC24" i="5"/>
  <c r="AD24" i="5"/>
  <c r="AF24" i="5"/>
  <c r="AG24" i="5"/>
  <c r="AH24" i="5"/>
  <c r="AJ24" i="5"/>
  <c r="AK24" i="5"/>
  <c r="AL24" i="5"/>
  <c r="AN24" i="5"/>
  <c r="AO24" i="5"/>
  <c r="AP24" i="5"/>
  <c r="AR24" i="5"/>
  <c r="AS24" i="5"/>
  <c r="AT24" i="5"/>
  <c r="AV24" i="5"/>
  <c r="AW24" i="5"/>
  <c r="AX24" i="5"/>
  <c r="C25" i="5"/>
  <c r="D25" i="5"/>
  <c r="E25" i="5"/>
  <c r="F25" i="5"/>
  <c r="G25" i="5"/>
  <c r="I25" i="5"/>
  <c r="J25" i="5"/>
  <c r="K25" i="5"/>
  <c r="L25" i="5"/>
  <c r="M25" i="5"/>
  <c r="N25" i="5"/>
  <c r="O25" i="5"/>
  <c r="P25" i="5"/>
  <c r="Q25" i="5"/>
  <c r="R25" i="5"/>
  <c r="S25" i="5"/>
  <c r="T25" i="5"/>
  <c r="U25" i="5"/>
  <c r="V25" i="5"/>
  <c r="X25" i="5"/>
  <c r="Y25" i="5"/>
  <c r="Z25" i="5"/>
  <c r="AB25" i="5"/>
  <c r="AC25" i="5"/>
  <c r="AD25" i="5"/>
  <c r="AF25" i="5"/>
  <c r="AG25" i="5"/>
  <c r="AH25" i="5"/>
  <c r="AJ25" i="5"/>
  <c r="AK25" i="5"/>
  <c r="AL25" i="5"/>
  <c r="AN25" i="5"/>
  <c r="AO25" i="5"/>
  <c r="AP25" i="5"/>
  <c r="AR25" i="5"/>
  <c r="AS25" i="5"/>
  <c r="AT25" i="5"/>
  <c r="AV25" i="5"/>
  <c r="AW25" i="5"/>
  <c r="AX25" i="5"/>
  <c r="C26" i="5"/>
  <c r="D26" i="5"/>
  <c r="E26" i="5"/>
  <c r="F26" i="5"/>
  <c r="G26" i="5"/>
  <c r="I26" i="5"/>
  <c r="J26" i="5"/>
  <c r="K26" i="5"/>
  <c r="L26" i="5"/>
  <c r="M26" i="5"/>
  <c r="N26" i="5"/>
  <c r="O26" i="5"/>
  <c r="P26" i="5"/>
  <c r="Q26" i="5"/>
  <c r="R26" i="5"/>
  <c r="S26" i="5"/>
  <c r="T26" i="5"/>
  <c r="U26" i="5"/>
  <c r="V26" i="5"/>
  <c r="X26" i="5"/>
  <c r="Y26" i="5"/>
  <c r="Z26" i="5"/>
  <c r="AB26" i="5"/>
  <c r="AC26" i="5"/>
  <c r="AD26" i="5"/>
  <c r="AF26" i="5"/>
  <c r="AG26" i="5"/>
  <c r="AH26" i="5"/>
  <c r="AJ26" i="5"/>
  <c r="AK26" i="5"/>
  <c r="AL26" i="5"/>
  <c r="AN26" i="5"/>
  <c r="AO26" i="5"/>
  <c r="AP26" i="5"/>
  <c r="AR26" i="5"/>
  <c r="AS26" i="5"/>
  <c r="AT26" i="5"/>
  <c r="AV26" i="5"/>
  <c r="AW26" i="5"/>
  <c r="AX26" i="5"/>
  <c r="C27" i="5"/>
  <c r="D27" i="5"/>
  <c r="E27" i="5"/>
  <c r="F27" i="5"/>
  <c r="G27" i="5"/>
  <c r="I27" i="5"/>
  <c r="J27" i="5"/>
  <c r="K27" i="5"/>
  <c r="L27" i="5"/>
  <c r="M27" i="5"/>
  <c r="N27" i="5"/>
  <c r="O27" i="5"/>
  <c r="P27" i="5"/>
  <c r="Q27" i="5"/>
  <c r="R27" i="5"/>
  <c r="S27" i="5"/>
  <c r="T27" i="5"/>
  <c r="U27" i="5"/>
  <c r="V27" i="5"/>
  <c r="X27" i="5"/>
  <c r="Y27" i="5"/>
  <c r="Z27" i="5"/>
  <c r="AB27" i="5"/>
  <c r="AC27" i="5"/>
  <c r="AD27" i="5"/>
  <c r="AF27" i="5"/>
  <c r="AG27" i="5"/>
  <c r="AH27" i="5"/>
  <c r="AJ27" i="5"/>
  <c r="AK27" i="5"/>
  <c r="AL27" i="5"/>
  <c r="AN27" i="5"/>
  <c r="AO27" i="5"/>
  <c r="AP27" i="5"/>
  <c r="AR27" i="5"/>
  <c r="AS27" i="5"/>
  <c r="AT27" i="5"/>
  <c r="AV27" i="5"/>
  <c r="AW27" i="5"/>
  <c r="AX27" i="5"/>
  <c r="C28" i="5"/>
  <c r="D28" i="5"/>
  <c r="E28" i="5"/>
  <c r="F28" i="5"/>
  <c r="G28" i="5"/>
  <c r="I28" i="5"/>
  <c r="J28" i="5"/>
  <c r="K28" i="5"/>
  <c r="L28" i="5"/>
  <c r="M28" i="5"/>
  <c r="N28" i="5"/>
  <c r="O28" i="5"/>
  <c r="P28" i="5"/>
  <c r="Q28" i="5"/>
  <c r="R28" i="5"/>
  <c r="S28" i="5"/>
  <c r="T28" i="5"/>
  <c r="U28" i="5"/>
  <c r="V28" i="5"/>
  <c r="X28" i="5"/>
  <c r="Y28" i="5"/>
  <c r="Z28" i="5"/>
  <c r="AB28" i="5"/>
  <c r="AC28" i="5"/>
  <c r="AD28" i="5"/>
  <c r="AF28" i="5"/>
  <c r="AG28" i="5"/>
  <c r="AH28" i="5"/>
  <c r="AJ28" i="5"/>
  <c r="AK28" i="5"/>
  <c r="AL28" i="5"/>
  <c r="AN28" i="5"/>
  <c r="AO28" i="5"/>
  <c r="AP28" i="5"/>
  <c r="AR28" i="5"/>
  <c r="AS28" i="5"/>
  <c r="AT28" i="5"/>
  <c r="AV28" i="5"/>
  <c r="AW28" i="5"/>
  <c r="AX28" i="5"/>
  <c r="C29" i="5"/>
  <c r="D29" i="5"/>
  <c r="E29" i="5"/>
  <c r="F29" i="5"/>
  <c r="G29" i="5"/>
  <c r="I29" i="5"/>
  <c r="J29" i="5"/>
  <c r="K29" i="5"/>
  <c r="L29" i="5"/>
  <c r="M29" i="5"/>
  <c r="N29" i="5"/>
  <c r="O29" i="5"/>
  <c r="P29" i="5"/>
  <c r="Q29" i="5"/>
  <c r="R29" i="5"/>
  <c r="S29" i="5"/>
  <c r="T29" i="5"/>
  <c r="U29" i="5"/>
  <c r="V29" i="5"/>
  <c r="X29" i="5"/>
  <c r="Y29" i="5"/>
  <c r="Z29" i="5"/>
  <c r="AB29" i="5"/>
  <c r="AC29" i="5"/>
  <c r="AD29" i="5"/>
  <c r="AF29" i="5"/>
  <c r="AG29" i="5"/>
  <c r="AH29" i="5"/>
  <c r="AJ29" i="5"/>
  <c r="AK29" i="5"/>
  <c r="AL29" i="5"/>
  <c r="AN29" i="5"/>
  <c r="AO29" i="5"/>
  <c r="AP29" i="5"/>
  <c r="AR29" i="5"/>
  <c r="AS29" i="5"/>
  <c r="AT29" i="5"/>
  <c r="AV29" i="5"/>
  <c r="AW29" i="5"/>
  <c r="AX29" i="5"/>
  <c r="C30" i="5"/>
  <c r="D30" i="5"/>
  <c r="E30" i="5"/>
  <c r="F30" i="5"/>
  <c r="G30" i="5"/>
  <c r="I30" i="5"/>
  <c r="J30" i="5"/>
  <c r="K30" i="5"/>
  <c r="L30" i="5"/>
  <c r="M30" i="5"/>
  <c r="N30" i="5"/>
  <c r="O30" i="5"/>
  <c r="P30" i="5"/>
  <c r="Q30" i="5"/>
  <c r="R30" i="5"/>
  <c r="S30" i="5"/>
  <c r="T30" i="5"/>
  <c r="U30" i="5"/>
  <c r="V30" i="5"/>
  <c r="X30" i="5"/>
  <c r="Y30" i="5"/>
  <c r="Z30" i="5"/>
  <c r="AB30" i="5"/>
  <c r="AC30" i="5"/>
  <c r="AD30" i="5"/>
  <c r="AF30" i="5"/>
  <c r="AG30" i="5"/>
  <c r="AH30" i="5"/>
  <c r="AJ30" i="5"/>
  <c r="AK30" i="5"/>
  <c r="AL30" i="5"/>
  <c r="AN30" i="5"/>
  <c r="AO30" i="5"/>
  <c r="AP30" i="5"/>
  <c r="AR30" i="5"/>
  <c r="AS30" i="5"/>
  <c r="AT30" i="5"/>
  <c r="AV30" i="5"/>
  <c r="AW30" i="5"/>
  <c r="AX30" i="5"/>
  <c r="C31" i="5"/>
  <c r="D31" i="5"/>
  <c r="E31" i="5"/>
  <c r="F31" i="5"/>
  <c r="G31" i="5"/>
  <c r="I31" i="5"/>
  <c r="J31" i="5"/>
  <c r="K31" i="5"/>
  <c r="L31" i="5"/>
  <c r="M31" i="5"/>
  <c r="N31" i="5"/>
  <c r="O31" i="5"/>
  <c r="P31" i="5"/>
  <c r="Q31" i="5"/>
  <c r="R31" i="5"/>
  <c r="S31" i="5"/>
  <c r="T31" i="5"/>
  <c r="U31" i="5"/>
  <c r="V31" i="5"/>
  <c r="X31" i="5"/>
  <c r="Y31" i="5"/>
  <c r="Z31" i="5"/>
  <c r="AB31" i="5"/>
  <c r="AC31" i="5"/>
  <c r="AD31" i="5"/>
  <c r="AF31" i="5"/>
  <c r="AG31" i="5"/>
  <c r="AH31" i="5"/>
  <c r="AJ31" i="5"/>
  <c r="AK31" i="5"/>
  <c r="AL31" i="5"/>
  <c r="AN31" i="5"/>
  <c r="AO31" i="5"/>
  <c r="AP31" i="5"/>
  <c r="AR31" i="5"/>
  <c r="AS31" i="5"/>
  <c r="AT31" i="5"/>
  <c r="AV31" i="5"/>
  <c r="AW31" i="5"/>
  <c r="AX31" i="5"/>
  <c r="C2" i="7"/>
  <c r="D2" i="7"/>
  <c r="E2" i="7"/>
  <c r="F2" i="7"/>
  <c r="G2" i="7"/>
  <c r="I2" i="7"/>
  <c r="J2" i="7"/>
  <c r="K2" i="7"/>
  <c r="C3" i="7"/>
  <c r="D3" i="7"/>
  <c r="E3" i="7"/>
  <c r="F3" i="7"/>
  <c r="G3" i="7"/>
  <c r="H3" i="7"/>
  <c r="I3" i="7"/>
  <c r="J3" i="7"/>
  <c r="K3" i="7"/>
  <c r="C4" i="7"/>
  <c r="D4" i="7"/>
  <c r="E4" i="7"/>
  <c r="F4" i="7"/>
  <c r="G4" i="7"/>
  <c r="I4" i="7"/>
  <c r="J4" i="7"/>
  <c r="K4" i="7"/>
  <c r="C5" i="7"/>
  <c r="D5" i="7"/>
  <c r="E5" i="7"/>
  <c r="F5" i="7"/>
  <c r="G5" i="7"/>
  <c r="I5" i="7"/>
  <c r="J5" i="7"/>
  <c r="K5" i="7"/>
  <c r="C6" i="7"/>
  <c r="D6" i="7"/>
  <c r="E6" i="7"/>
  <c r="F6" i="7"/>
  <c r="G6" i="7"/>
  <c r="H6" i="7"/>
  <c r="I6" i="7"/>
  <c r="J6" i="7"/>
  <c r="K6" i="7"/>
  <c r="C7" i="7"/>
  <c r="D7" i="7"/>
  <c r="E7" i="7"/>
  <c r="F7" i="7"/>
  <c r="G7" i="7"/>
  <c r="I7" i="7"/>
  <c r="J7" i="7"/>
  <c r="K7" i="7"/>
  <c r="C8" i="7"/>
  <c r="D8" i="7"/>
  <c r="E8" i="7"/>
  <c r="F8" i="7"/>
  <c r="G8" i="7"/>
  <c r="I8" i="7"/>
  <c r="J8" i="7"/>
  <c r="K8" i="7"/>
  <c r="C9" i="7"/>
  <c r="D9" i="7"/>
  <c r="E9" i="7"/>
  <c r="F9" i="7"/>
  <c r="G9" i="7"/>
  <c r="I9" i="7"/>
  <c r="J9" i="7"/>
  <c r="K9" i="7"/>
  <c r="C10" i="7"/>
  <c r="D10" i="7"/>
  <c r="E10" i="7"/>
  <c r="F10" i="7"/>
  <c r="G10" i="7"/>
  <c r="I10" i="7"/>
  <c r="J10" i="7"/>
  <c r="K10" i="7"/>
  <c r="C11" i="7"/>
  <c r="D11" i="7"/>
  <c r="E11" i="7"/>
  <c r="F11" i="7"/>
  <c r="G11" i="7"/>
  <c r="I11" i="7"/>
  <c r="J11" i="7"/>
  <c r="K11" i="7"/>
  <c r="C12" i="7"/>
  <c r="D12" i="7"/>
  <c r="E12" i="7"/>
  <c r="F12" i="7"/>
  <c r="G12" i="7"/>
  <c r="I12" i="7"/>
  <c r="J12" i="7"/>
  <c r="K12" i="7"/>
  <c r="C13" i="7"/>
  <c r="D13" i="7"/>
  <c r="E13" i="7"/>
  <c r="F13" i="7"/>
  <c r="G13" i="7"/>
  <c r="I13" i="7"/>
  <c r="J13" i="7"/>
  <c r="K13" i="7"/>
  <c r="C14" i="7"/>
  <c r="D14" i="7"/>
  <c r="E14" i="7"/>
  <c r="F14" i="7"/>
  <c r="G14" i="7"/>
  <c r="H14" i="7"/>
  <c r="I14" i="7"/>
  <c r="J14" i="7"/>
  <c r="K14" i="7"/>
  <c r="C15" i="7"/>
  <c r="D15" i="7"/>
  <c r="E15" i="7"/>
  <c r="F15" i="7"/>
  <c r="G15" i="7"/>
  <c r="H15" i="7"/>
  <c r="I15" i="7"/>
  <c r="J15" i="7"/>
  <c r="K15" i="7"/>
  <c r="C16" i="7"/>
  <c r="D16" i="7"/>
  <c r="E16" i="7"/>
  <c r="F16" i="7"/>
  <c r="G16" i="7"/>
  <c r="H16" i="7"/>
  <c r="I16" i="7"/>
  <c r="J16" i="7"/>
  <c r="K16" i="7"/>
  <c r="C17" i="7"/>
  <c r="D17" i="7"/>
  <c r="E17" i="7"/>
  <c r="F17" i="7"/>
  <c r="G17" i="7"/>
  <c r="H17" i="7"/>
  <c r="I17" i="7"/>
  <c r="J17" i="7"/>
  <c r="K17" i="7"/>
  <c r="C18" i="7"/>
  <c r="D18" i="7"/>
  <c r="E18" i="7"/>
  <c r="F18" i="7"/>
  <c r="G18" i="7"/>
  <c r="H18" i="7"/>
  <c r="I18" i="7"/>
  <c r="J18" i="7"/>
  <c r="K18" i="7"/>
  <c r="C19" i="7"/>
  <c r="D19" i="7"/>
  <c r="E19" i="7"/>
  <c r="F19" i="7"/>
  <c r="G19" i="7"/>
  <c r="H19" i="7"/>
  <c r="I19" i="7"/>
  <c r="J19" i="7"/>
  <c r="K19" i="7"/>
  <c r="C20" i="7"/>
  <c r="D20" i="7"/>
  <c r="E20" i="7"/>
  <c r="F20" i="7"/>
  <c r="G20" i="7"/>
  <c r="H20" i="7"/>
  <c r="I20" i="7"/>
  <c r="J20" i="7"/>
  <c r="K20" i="7"/>
  <c r="C21" i="7"/>
  <c r="D21" i="7"/>
  <c r="E21" i="7"/>
  <c r="F21" i="7"/>
  <c r="G21" i="7"/>
  <c r="H21" i="7"/>
  <c r="I21" i="7"/>
  <c r="J21" i="7"/>
  <c r="K21" i="7"/>
  <c r="C22" i="7"/>
  <c r="D22" i="7"/>
  <c r="E22" i="7"/>
  <c r="F22" i="7"/>
  <c r="G22" i="7"/>
  <c r="H22" i="7"/>
  <c r="I22" i="7"/>
  <c r="J22" i="7"/>
  <c r="K22" i="7"/>
  <c r="C23" i="7"/>
  <c r="D23" i="7"/>
  <c r="E23" i="7"/>
  <c r="F23" i="7"/>
  <c r="G23" i="7"/>
  <c r="H23" i="7"/>
  <c r="I23" i="7"/>
  <c r="J23" i="7"/>
  <c r="K23" i="7"/>
  <c r="C24" i="7"/>
  <c r="D24" i="7"/>
  <c r="E24" i="7"/>
  <c r="F24" i="7"/>
  <c r="G24" i="7"/>
  <c r="H24" i="7"/>
  <c r="I24" i="7"/>
  <c r="J24" i="7"/>
  <c r="K24" i="7"/>
  <c r="C25" i="7"/>
  <c r="D25" i="7"/>
  <c r="E25" i="7"/>
  <c r="F25" i="7"/>
  <c r="G25" i="7"/>
  <c r="H25" i="7"/>
  <c r="I25" i="7"/>
  <c r="J25" i="7"/>
  <c r="K25" i="7"/>
  <c r="C26" i="7"/>
  <c r="D26" i="7"/>
  <c r="E26" i="7"/>
  <c r="F26" i="7"/>
  <c r="G26" i="7"/>
  <c r="H26" i="7"/>
  <c r="I26" i="7"/>
  <c r="J26" i="7"/>
  <c r="K26" i="7"/>
  <c r="C27" i="7"/>
  <c r="D27" i="7"/>
  <c r="E27" i="7"/>
  <c r="F27" i="7"/>
  <c r="G27" i="7"/>
  <c r="H27" i="7"/>
  <c r="I27" i="7"/>
  <c r="J27" i="7"/>
  <c r="K27" i="7"/>
  <c r="C28" i="7"/>
  <c r="D28" i="7"/>
  <c r="E28" i="7"/>
  <c r="F28" i="7"/>
  <c r="G28" i="7"/>
  <c r="H28" i="7"/>
  <c r="I28" i="7"/>
  <c r="J28" i="7"/>
  <c r="K28" i="7"/>
  <c r="C29" i="7"/>
  <c r="D29" i="7"/>
  <c r="E29" i="7"/>
  <c r="F29" i="7"/>
  <c r="G29" i="7"/>
  <c r="H29" i="7"/>
  <c r="I29" i="7"/>
  <c r="J29" i="7"/>
  <c r="K29" i="7"/>
  <c r="C30" i="7"/>
  <c r="D30" i="7"/>
  <c r="E30" i="7"/>
  <c r="F30" i="7"/>
  <c r="G30" i="7"/>
  <c r="H30" i="7"/>
  <c r="I30" i="7"/>
  <c r="J30" i="7"/>
  <c r="K30" i="7"/>
  <c r="C31" i="7"/>
  <c r="D31" i="7"/>
  <c r="E31" i="7"/>
  <c r="F31" i="7"/>
  <c r="G31" i="7"/>
  <c r="I31" i="7"/>
  <c r="J31" i="7"/>
  <c r="K31" i="7"/>
  <c r="S2" i="6" l="1"/>
  <c r="AD2" i="6"/>
  <c r="H2" i="6"/>
  <c r="E2" i="6"/>
  <c r="D2" i="6"/>
  <c r="Q2" i="6"/>
  <c r="AE2" i="6"/>
  <c r="BX60" i="3"/>
  <c r="AA2" i="5"/>
  <c r="BV53" i="3"/>
  <c r="BR27" i="3"/>
  <c r="BR53" i="3"/>
  <c r="BT25" i="3"/>
  <c r="AQ7" i="5"/>
  <c r="BV52" i="3"/>
  <c r="A22" i="5"/>
  <c r="BR25" i="3"/>
  <c r="BS8" i="3"/>
  <c r="AL6" i="4"/>
  <c r="BT45" i="3"/>
  <c r="BR40" i="3"/>
  <c r="BP7" i="3"/>
  <c r="BQ7" i="3" s="1"/>
  <c r="A26" i="5"/>
  <c r="AM6" i="4"/>
  <c r="AH2" i="6"/>
  <c r="AY6" i="5"/>
  <c r="AE2" i="5"/>
  <c r="BR6" i="3"/>
  <c r="BX53" i="3"/>
  <c r="A27" i="5"/>
  <c r="A10" i="5"/>
  <c r="A19" i="5"/>
  <c r="A30" i="5"/>
  <c r="A18" i="5"/>
  <c r="A6" i="5"/>
  <c r="A11" i="5"/>
  <c r="B13" i="5"/>
  <c r="B23" i="5"/>
  <c r="B26" i="5"/>
  <c r="B19" i="5"/>
  <c r="B16" i="5"/>
  <c r="B29" i="5"/>
  <c r="B22" i="5"/>
  <c r="B12" i="5"/>
  <c r="B9" i="5"/>
  <c r="B5" i="5"/>
  <c r="B15" i="5"/>
  <c r="B28" i="5"/>
  <c r="B25" i="5"/>
  <c r="B18" i="5"/>
  <c r="B11" i="5"/>
  <c r="B8" i="5"/>
  <c r="B4" i="5"/>
  <c r="B31" i="5"/>
  <c r="B21" i="5"/>
  <c r="B14" i="5"/>
  <c r="B27" i="5"/>
  <c r="B24" i="5"/>
  <c r="B7" i="5"/>
  <c r="B3" i="5"/>
  <c r="B30" i="5"/>
  <c r="B20" i="5"/>
  <c r="B17" i="5"/>
  <c r="B10" i="5"/>
  <c r="A3" i="5"/>
  <c r="BX27" i="3"/>
  <c r="W2" i="6"/>
  <c r="AJ2" i="6"/>
  <c r="BR47" i="3"/>
  <c r="BV47" i="3"/>
  <c r="BX33" i="3"/>
  <c r="BP53" i="3"/>
  <c r="BQ53" i="3" s="1"/>
  <c r="BR45" i="3"/>
  <c r="BV45" i="3"/>
  <c r="BX25" i="3"/>
  <c r="AN2" i="6"/>
  <c r="BR52" i="3"/>
  <c r="I2" i="6"/>
  <c r="F2" i="6"/>
  <c r="BX7" i="3"/>
  <c r="H2" i="5"/>
  <c r="BL8" i="3"/>
  <c r="AC2" i="6"/>
  <c r="G2" i="6"/>
  <c r="BT58" i="3"/>
  <c r="BV10" i="3"/>
  <c r="BX38" i="3"/>
  <c r="BX13" i="3"/>
  <c r="BP25" i="3"/>
  <c r="BQ25" i="3" s="1"/>
  <c r="BP20" i="3"/>
  <c r="BQ20" i="3" s="1"/>
  <c r="AG2" i="6"/>
  <c r="BT13" i="3"/>
  <c r="BP10" i="3"/>
  <c r="BQ10" i="3" s="1"/>
  <c r="BW8" i="3"/>
  <c r="AF2" i="6"/>
  <c r="BX40" i="3"/>
  <c r="BP45" i="3"/>
  <c r="BQ45" i="3" s="1"/>
  <c r="Q6" i="6"/>
  <c r="BP17" i="3"/>
  <c r="BQ17" i="3" s="1"/>
  <c r="BV26" i="3"/>
  <c r="BR17" i="3"/>
  <c r="BT11" i="3"/>
  <c r="J3" i="6"/>
  <c r="BV65" i="3"/>
  <c r="BP64" i="3"/>
  <c r="BQ64" i="3" s="1"/>
  <c r="BX64" i="3"/>
  <c r="BR64" i="3"/>
  <c r="AM2" i="6"/>
  <c r="BT64" i="3"/>
  <c r="BV64" i="3"/>
  <c r="BV60" i="3"/>
  <c r="BP59" i="3"/>
  <c r="BQ59" i="3" s="1"/>
  <c r="BX59" i="3"/>
  <c r="AK2" i="6"/>
  <c r="BR59" i="3"/>
  <c r="BT59" i="3"/>
  <c r="BV59" i="3"/>
  <c r="BV32" i="3"/>
  <c r="BP32" i="3"/>
  <c r="BQ32" i="3" s="1"/>
  <c r="BX32" i="3"/>
  <c r="BR32" i="3"/>
  <c r="X2" i="6"/>
  <c r="BT32" i="3"/>
  <c r="BP21" i="3"/>
  <c r="BQ21" i="3" s="1"/>
  <c r="BR19" i="3"/>
  <c r="BT17" i="3"/>
  <c r="BT9" i="3"/>
  <c r="BP9" i="3"/>
  <c r="BQ9" i="3" s="1"/>
  <c r="BT7" i="3"/>
  <c r="F3" i="6"/>
  <c r="BT3" i="3"/>
  <c r="BV3" i="3"/>
  <c r="BP3" i="3"/>
  <c r="BQ3" i="3" s="1"/>
  <c r="AK6" i="4"/>
  <c r="T3" i="6"/>
  <c r="BR21" i="3"/>
  <c r="BP16" i="3"/>
  <c r="BQ16" i="3" s="1"/>
  <c r="BX16" i="3"/>
  <c r="BR16" i="3"/>
  <c r="BT16" i="3"/>
  <c r="P2" i="6"/>
  <c r="BV16" i="3"/>
  <c r="BP11" i="3"/>
  <c r="BQ11" i="3" s="1"/>
  <c r="A24" i="5"/>
  <c r="A16" i="5"/>
  <c r="A8" i="5"/>
  <c r="H2" i="7"/>
  <c r="A29" i="5"/>
  <c r="A21" i="5"/>
  <c r="A13" i="5"/>
  <c r="A5" i="5"/>
  <c r="AI6" i="4"/>
  <c r="AJ6" i="4" s="1"/>
  <c r="BV51" i="3"/>
  <c r="AA4" i="6"/>
  <c r="BV38" i="3"/>
  <c r="BP38" i="3"/>
  <c r="BQ38" i="3" s="1"/>
  <c r="BV33" i="3"/>
  <c r="BP33" i="3"/>
  <c r="BQ33" i="3" s="1"/>
  <c r="BT26" i="3"/>
  <c r="BT20" i="3"/>
  <c r="BP19" i="3"/>
  <c r="BQ19" i="3" s="1"/>
  <c r="BP14" i="3"/>
  <c r="BQ14" i="3" s="1"/>
  <c r="BX14" i="3"/>
  <c r="L2" i="6"/>
  <c r="BR14" i="3"/>
  <c r="BT14" i="3"/>
  <c r="BV14" i="3"/>
  <c r="BR11" i="3"/>
  <c r="BR7" i="3"/>
  <c r="BT60" i="3"/>
  <c r="BR33" i="3"/>
  <c r="BV21" i="3"/>
  <c r="BR9" i="3"/>
  <c r="BV9" i="3"/>
  <c r="BR3" i="3"/>
  <c r="BT52" i="3"/>
  <c r="BR46" i="3"/>
  <c r="BR38" i="3"/>
  <c r="A23" i="5"/>
  <c r="A15" i="5"/>
  <c r="A7" i="5"/>
  <c r="AH9" i="6"/>
  <c r="BP66" i="3"/>
  <c r="BQ66" i="3" s="1"/>
  <c r="BX66" i="3"/>
  <c r="BR66" i="3"/>
  <c r="BT66" i="3"/>
  <c r="BV66" i="3"/>
  <c r="BV39" i="3"/>
  <c r="AB2" i="6"/>
  <c r="BP39" i="3"/>
  <c r="BQ39" i="3" s="1"/>
  <c r="BX39" i="3"/>
  <c r="BR39" i="3"/>
  <c r="BT39" i="3"/>
  <c r="BV34" i="3"/>
  <c r="BP34" i="3"/>
  <c r="BQ34" i="3" s="1"/>
  <c r="BX34" i="3"/>
  <c r="BR34" i="3"/>
  <c r="BT34" i="3"/>
  <c r="Z2" i="6"/>
  <c r="BP27" i="3"/>
  <c r="BQ27" i="3" s="1"/>
  <c r="BV27" i="3"/>
  <c r="BV19" i="3"/>
  <c r="BV11" i="3"/>
  <c r="BU8" i="3"/>
  <c r="BV7" i="3"/>
  <c r="BV20" i="3"/>
  <c r="AH6" i="4"/>
  <c r="BT65" i="3"/>
  <c r="A31" i="5"/>
  <c r="A28" i="5"/>
  <c r="A20" i="5"/>
  <c r="A12" i="5"/>
  <c r="A4" i="5"/>
  <c r="BP58" i="3"/>
  <c r="BQ58" i="3" s="1"/>
  <c r="AJ6" i="6"/>
  <c r="BP51" i="3"/>
  <c r="BQ51" i="3" s="1"/>
  <c r="BV46" i="3"/>
  <c r="AC4" i="6"/>
  <c r="BV40" i="3"/>
  <c r="BP40" i="3"/>
  <c r="BQ40" i="3" s="1"/>
  <c r="BV25" i="3"/>
  <c r="BT21" i="3"/>
  <c r="BP15" i="3"/>
  <c r="BQ15" i="3" s="1"/>
  <c r="BX15" i="3"/>
  <c r="BR15" i="3"/>
  <c r="N2" i="6"/>
  <c r="BT15" i="3"/>
  <c r="BV15" i="3"/>
  <c r="BR10" i="3"/>
  <c r="BM8" i="3"/>
  <c r="BN8" i="3" s="1"/>
  <c r="BV6" i="3"/>
  <c r="BP6" i="3"/>
  <c r="BQ6" i="3" s="1"/>
  <c r="E7" i="6"/>
  <c r="AN6" i="6"/>
  <c r="BP65" i="3"/>
  <c r="BQ65" i="3" s="1"/>
  <c r="BP60" i="3"/>
  <c r="BQ60" i="3" s="1"/>
  <c r="AL6" i="6"/>
  <c r="BR51" i="3"/>
  <c r="BP46" i="3"/>
  <c r="BQ46" i="3" s="1"/>
  <c r="BP52" i="3"/>
  <c r="BQ52" i="3" s="1"/>
  <c r="A25" i="5"/>
  <c r="A17" i="5"/>
  <c r="A9" i="5"/>
  <c r="B6" i="5"/>
  <c r="BV58" i="3"/>
  <c r="BT47" i="3"/>
  <c r="BP47" i="3"/>
  <c r="BQ47" i="3" s="1"/>
  <c r="BT40" i="3"/>
  <c r="BT27" i="3"/>
  <c r="BP26" i="3"/>
  <c r="BQ26" i="3" s="1"/>
  <c r="BR20" i="3"/>
  <c r="BT19" i="3"/>
  <c r="K6" i="6"/>
  <c r="BP13" i="3"/>
  <c r="BQ13" i="3" s="1"/>
  <c r="BT6" i="3"/>
  <c r="BR65" i="3"/>
  <c r="BR60" i="3"/>
  <c r="BR58" i="3"/>
  <c r="BR13" i="3"/>
  <c r="BT53" i="3"/>
  <c r="BT51" i="3"/>
  <c r="BT46" i="3"/>
  <c r="BR26" i="3"/>
  <c r="BT10" i="3"/>
  <c r="BT38" i="3"/>
  <c r="BT33" i="3"/>
  <c r="BV17" i="3"/>
  <c r="BV13" i="3"/>
  <c r="BO8" i="3"/>
  <c r="BX26" i="3"/>
  <c r="BX21" i="3"/>
  <c r="BX19" i="3"/>
</calcChain>
</file>

<file path=xl/sharedStrings.xml><?xml version="1.0" encoding="utf-8"?>
<sst xmlns="http://schemas.openxmlformats.org/spreadsheetml/2006/main" count="897" uniqueCount="159">
  <si>
    <t>INSTRUCTIONS and TERMS OF USE</t>
  </si>
  <si>
    <t>The "individuals" sheet automatically calculates basic statistics (number of measurements, range, mean and SD). The table with these statistics is placed after the last (30th) specimen. The summary table can be then copied and pasted directly to MS Word.</t>
  </si>
  <si>
    <r>
      <t xml:space="preserve">If a trait listed is not present in the species you are measuring, </t>
    </r>
    <r>
      <rPr>
        <b/>
        <sz val="12"/>
        <rFont val="Calibri"/>
        <family val="2"/>
        <charset val="238"/>
      </rPr>
      <t>remove the entire row</t>
    </r>
    <r>
      <rPr>
        <sz val="12"/>
        <rFont val="Calibri"/>
        <family val="2"/>
        <charset val="238"/>
      </rPr>
      <t xml:space="preserve"> (highlight the row, right mouse click, choose "delete").</t>
    </r>
  </si>
  <si>
    <t>Data from the sheet "individuals" are automatically copied to the four remaining "stats" sheets. Data in those sheets are arranged for statistical analyses in the majority of statistical software.</t>
  </si>
  <si>
    <r>
      <t xml:space="preserve">If you want to see the formulas behind this template, press </t>
    </r>
    <r>
      <rPr>
        <b/>
        <sz val="12"/>
        <rFont val="Calibri"/>
        <family val="2"/>
        <charset val="238"/>
      </rPr>
      <t>Ctrl</t>
    </r>
    <r>
      <rPr>
        <sz val="12"/>
        <rFont val="Calibri"/>
        <family val="2"/>
        <charset val="238"/>
      </rPr>
      <t>+</t>
    </r>
    <r>
      <rPr>
        <b/>
        <sz val="12"/>
        <rFont val="Calibri"/>
        <family val="2"/>
        <charset val="238"/>
      </rPr>
      <t>`</t>
    </r>
    <r>
      <rPr>
        <sz val="12"/>
        <rFont val="Calibri"/>
        <family val="2"/>
        <charset val="238"/>
      </rPr>
      <t xml:space="preserve"> (usually just before "1" on the keyboard). To return to the value view, press Ctrl+` again.</t>
    </r>
  </si>
  <si>
    <t>Copyright by Łukasz Michalczyk. Enquires and suggestions: LM@tardigrada.net</t>
  </si>
  <si>
    <t>Species</t>
  </si>
  <si>
    <t>Population</t>
  </si>
  <si>
    <t>Type series</t>
  </si>
  <si>
    <t>Author</t>
  </si>
  <si>
    <t>Date</t>
  </si>
  <si>
    <t>SPECIMEN</t>
  </si>
  <si>
    <t>CHARACTER</t>
  </si>
  <si>
    <t>N</t>
  </si>
  <si>
    <t>RANGE</t>
  </si>
  <si>
    <t>MEAN</t>
  </si>
  <si>
    <t>SD</t>
  </si>
  <si>
    <t>Holotype</t>
  </si>
  <si>
    <t>µm</t>
  </si>
  <si>
    <t>pt</t>
  </si>
  <si>
    <t>Body length</t>
  </si>
  <si>
    <t>Buccopharyngeal tube</t>
  </si>
  <si>
    <t xml:space="preserve">     Buccal tube length</t>
  </si>
  <si>
    <t>–</t>
  </si>
  <si>
    <t xml:space="preserve">     Pharyngeal tube length</t>
  </si>
  <si>
    <t xml:space="preserve">     Buccopharyngeal tube length</t>
  </si>
  <si>
    <t xml:space="preserve">     Buccal/pharyngeal tube length ratio</t>
  </si>
  <si>
    <t xml:space="preserve">     Stylet support insertion point</t>
  </si>
  <si>
    <t xml:space="preserve">     Buccal tube external width</t>
  </si>
  <si>
    <t xml:space="preserve">     Buccal tube internal width</t>
  </si>
  <si>
    <t>Placoid lengths</t>
  </si>
  <si>
    <t xml:space="preserve">     Macroplacoid 1</t>
  </si>
  <si>
    <t xml:space="preserve">     Macroplacoid 2</t>
  </si>
  <si>
    <t xml:space="preserve">     Microplacoid</t>
  </si>
  <si>
    <t xml:space="preserve">     Macroplacoid row</t>
  </si>
  <si>
    <t xml:space="preserve">     Placoid row</t>
  </si>
  <si>
    <t xml:space="preserve">     External base</t>
  </si>
  <si>
    <t xml:space="preserve">     External primary branch</t>
  </si>
  <si>
    <t xml:space="preserve">     External secondary branch</t>
  </si>
  <si>
    <t xml:space="preserve">     Internal base</t>
  </si>
  <si>
    <t xml:space="preserve">     Internal primary branch</t>
  </si>
  <si>
    <t xml:space="preserve">     Internal secondary branch</t>
  </si>
  <si>
    <t xml:space="preserve">     Anterior base</t>
  </si>
  <si>
    <t xml:space="preserve">     Anterior primary branch</t>
  </si>
  <si>
    <t xml:space="preserve">     Anterior secondary branch</t>
  </si>
  <si>
    <t xml:space="preserve">     Posterior base</t>
  </si>
  <si>
    <t xml:space="preserve">     Posterior primary branch</t>
  </si>
  <si>
    <t xml:space="preserve">     Posterior secondary branch</t>
  </si>
  <si>
    <t>Eyes (0 = absent; 1 = present)</t>
  </si>
  <si>
    <t>Cuticular pores (0/1)</t>
  </si>
  <si>
    <t>Lunules I with teeth (0/1)</t>
  </si>
  <si>
    <t>Lunules II with teeth (0/1)</t>
  </si>
  <si>
    <t>Lunules III with teeth (0/1)</t>
  </si>
  <si>
    <t>Lunules IV with teeth (0/1)</t>
  </si>
  <si>
    <t>Granulation on legs I (0/1)</t>
  </si>
  <si>
    <t>Granulation on legs II (0/1)</t>
  </si>
  <si>
    <t>Granulation on legs III (0/1)</t>
  </si>
  <si>
    <t>Granulation on legs IV (0/1)</t>
  </si>
  <si>
    <t>Egg bare diameter</t>
  </si>
  <si>
    <t>Egg full diameter</t>
  </si>
  <si>
    <t>Process height</t>
  </si>
  <si>
    <t>Process base width</t>
  </si>
  <si>
    <t>Process base/height ratio</t>
  </si>
  <si>
    <t>Terminal disc width</t>
  </si>
  <si>
    <t>Inter-process distance</t>
  </si>
  <si>
    <t>Number of processes on the egg circumference</t>
  </si>
  <si>
    <t>Individual</t>
  </si>
  <si>
    <t>Buccal tube length</t>
  </si>
  <si>
    <t>Pharyngeal tube length</t>
  </si>
  <si>
    <t>Buccopharyngeal tube length</t>
  </si>
  <si>
    <t>Buccal/pharyngeal tube length ratio</t>
  </si>
  <si>
    <t>Stylet support insertion point</t>
  </si>
  <si>
    <t>Buccal tube external width</t>
  </si>
  <si>
    <t>Buccal tube internal width</t>
  </si>
  <si>
    <t>Ventral lamina length</t>
  </si>
  <si>
    <t>Macroplacoid 1</t>
  </si>
  <si>
    <t>Macroplacoid 2</t>
  </si>
  <si>
    <t>Macroplacoid 3</t>
  </si>
  <si>
    <t>Microplacoid</t>
  </si>
  <si>
    <t>Septulum</t>
  </si>
  <si>
    <t>Macroplacoid row</t>
  </si>
  <si>
    <t>Placoid row</t>
  </si>
  <si>
    <t>egg</t>
  </si>
  <si>
    <r>
      <t xml:space="preserve">The template caluclates the </t>
    </r>
    <r>
      <rPr>
        <i/>
        <sz val="12"/>
        <rFont val="Calibri"/>
        <family val="2"/>
        <charset val="238"/>
      </rPr>
      <t>pt</t>
    </r>
    <r>
      <rPr>
        <sz val="12"/>
        <rFont val="Calibri"/>
        <family val="2"/>
        <charset val="238"/>
      </rPr>
      <t xml:space="preserve"> ratio and other relative measures only if all measurements required to calculate a ratio are provided (otherwise the ratio cell remains empty, meaning lack of data). The only numbers you need to enter are absolute measurements in micrometres [μm] in the sheet "individuals". If a structure is not measurable leave the cell empty (enetring zeros will mean that the trait has a value of 0).</t>
    </r>
  </si>
  <si>
    <t>If measurements are done on the type series, please enter the holotype in the first column (this way holotype data are automatically copied to the summary table at end of the sheet). If measurements are not done on the type series, you may delete the last two columns in the summary table. You may change specimen/slide names as desired.</t>
  </si>
  <si>
    <t>Claw I heights</t>
  </si>
  <si>
    <t>Claw I external base</t>
  </si>
  <si>
    <t>Claw I external primary branch</t>
  </si>
  <si>
    <t>Claw I external secondary branch</t>
  </si>
  <si>
    <t>Claw I external base/primary branch</t>
  </si>
  <si>
    <t>Claw I internal base</t>
  </si>
  <si>
    <t>Claw I internal primary branch</t>
  </si>
  <si>
    <t>Claw I internal secondary branch</t>
  </si>
  <si>
    <t>Claw I internal base/primary branch</t>
  </si>
  <si>
    <t>Claw II heights</t>
  </si>
  <si>
    <t>Claw II external base</t>
  </si>
  <si>
    <t>Claw II external primary branch</t>
  </si>
  <si>
    <t>Claw II external secondary branch</t>
  </si>
  <si>
    <t>Claw II external base/primary branch</t>
  </si>
  <si>
    <t>Claw II internal base</t>
  </si>
  <si>
    <t>Claw II internal primary branch</t>
  </si>
  <si>
    <t>Claw II internal secondary branch</t>
  </si>
  <si>
    <t>Claw II internal base/primary branch</t>
  </si>
  <si>
    <t>Claw III heights</t>
  </si>
  <si>
    <t>Claw III external base</t>
  </si>
  <si>
    <t>Claw III external primary branch</t>
  </si>
  <si>
    <t>Claw III external secondary branch</t>
  </si>
  <si>
    <t>Claw III external base/primary branch</t>
  </si>
  <si>
    <t>Claw III internal base</t>
  </si>
  <si>
    <t>Claw III internal primary branch</t>
  </si>
  <si>
    <t>Claw III internal secondary branch</t>
  </si>
  <si>
    <t>Claw III internal base/primary branch</t>
  </si>
  <si>
    <t>Claw IV heights</t>
  </si>
  <si>
    <t>Claw IV anterior base</t>
  </si>
  <si>
    <t>Claw IV anterior primary branch</t>
  </si>
  <si>
    <t>Claw IV anterior secondary branch</t>
  </si>
  <si>
    <t>Claw IV anterior base/primary branch</t>
  </si>
  <si>
    <t>Claw IV posterior base</t>
  </si>
  <si>
    <t>Claw IV posterior primary branch</t>
  </si>
  <si>
    <t>Claw IV posterior secondary branch</t>
  </si>
  <si>
    <t>Claw IV posterior base/primary branch</t>
  </si>
  <si>
    <r>
      <t xml:space="preserve">This is a morphometric template for species of the Tardigrada Order </t>
    </r>
    <r>
      <rPr>
        <b/>
        <sz val="12"/>
        <rFont val="Calibri"/>
        <family val="2"/>
        <charset val="238"/>
      </rPr>
      <t>Parachela</t>
    </r>
    <r>
      <rPr>
        <sz val="12"/>
        <rFont val="Calibri"/>
        <family val="2"/>
        <charset val="238"/>
      </rPr>
      <t>.</t>
    </r>
  </si>
  <si>
    <r>
      <t xml:space="preserve">This template can be freely used but each published use must be credited as </t>
    </r>
    <r>
      <rPr>
        <b/>
        <sz val="12"/>
        <color rgb="FF0000FF"/>
        <rFont val="Calibri"/>
        <family val="2"/>
        <charset val="238"/>
      </rPr>
      <t>Morphometric data were handled using the Parachela ver. 1.8 template available from the Tardigrada Register, www.tardigrada.net/register (Michalczyk &amp; Kaczmarek 2013)</t>
    </r>
    <r>
      <rPr>
        <sz val="12"/>
        <rFont val="Calibri"/>
        <family val="2"/>
        <charset val="238"/>
      </rPr>
      <t>.</t>
    </r>
    <r>
      <rPr>
        <b/>
        <sz val="12"/>
        <rFont val="Calibri"/>
        <family val="2"/>
        <charset val="238"/>
      </rPr>
      <t xml:space="preserve"> </t>
    </r>
    <r>
      <rPr>
        <sz val="12"/>
        <rFont val="Calibri"/>
        <family val="2"/>
        <charset val="238"/>
      </rPr>
      <t>The reference is: Michalczyk, Ł. &amp; Kaczmarek, Ł. (2013) The Tardigrada Register: a comprehensive online data repository for tardigrade taxonomy. Journal of Limnology, 72(S1): 175-181. DOI:10.4081/jlimnol.2013.s1.e22</t>
    </r>
  </si>
  <si>
    <t>IT.232</t>
  </si>
  <si>
    <t>Matteo Vecchi</t>
  </si>
  <si>
    <t>26/07/2024</t>
  </si>
  <si>
    <t>IT.232.03.A</t>
  </si>
  <si>
    <t>IT.232.03.B</t>
  </si>
  <si>
    <t>IT.232.03.C</t>
  </si>
  <si>
    <t xml:space="preserve">     External total</t>
  </si>
  <si>
    <t xml:space="preserve">     Interna total</t>
  </si>
  <si>
    <t xml:space="preserve">     Anterior total</t>
  </si>
  <si>
    <t xml:space="preserve">     Posterior total</t>
  </si>
  <si>
    <r>
      <t xml:space="preserve">     External </t>
    </r>
    <r>
      <rPr>
        <i/>
        <sz val="10"/>
        <rFont val="Calibri"/>
        <family val="2"/>
        <charset val="204"/>
      </rPr>
      <t>cbt</t>
    </r>
    <r>
      <rPr>
        <sz val="10"/>
        <rFont val="Calibri"/>
        <family val="2"/>
        <charset val="238"/>
      </rPr>
      <t xml:space="preserve"> ratio</t>
    </r>
  </si>
  <si>
    <r>
      <t xml:space="preserve">     External </t>
    </r>
    <r>
      <rPr>
        <i/>
        <sz val="10"/>
        <rFont val="Calibri"/>
        <family val="2"/>
        <charset val="204"/>
        <scheme val="minor"/>
      </rPr>
      <t>br</t>
    </r>
    <r>
      <rPr>
        <sz val="10"/>
        <rFont val="Calibri"/>
        <family val="2"/>
        <charset val="238"/>
        <scheme val="minor"/>
      </rPr>
      <t xml:space="preserve"> ratio</t>
    </r>
  </si>
  <si>
    <r>
      <t xml:space="preserve">     External  </t>
    </r>
    <r>
      <rPr>
        <i/>
        <sz val="10"/>
        <rFont val="Calibri"/>
        <family val="2"/>
        <charset val="204"/>
        <scheme val="minor"/>
      </rPr>
      <t>br</t>
    </r>
    <r>
      <rPr>
        <sz val="10"/>
        <rFont val="Calibri"/>
        <family val="2"/>
        <charset val="238"/>
        <scheme val="minor"/>
      </rPr>
      <t xml:space="preserve"> ratio</t>
    </r>
  </si>
  <si>
    <r>
      <t xml:space="preserve">     Anterior </t>
    </r>
    <r>
      <rPr>
        <i/>
        <sz val="10"/>
        <rFont val="Calibri"/>
        <family val="2"/>
        <charset val="204"/>
      </rPr>
      <t>cbt</t>
    </r>
    <r>
      <rPr>
        <sz val="10"/>
        <rFont val="Calibri"/>
        <family val="2"/>
        <charset val="238"/>
      </rPr>
      <t xml:space="preserve"> ratio</t>
    </r>
  </si>
  <si>
    <r>
      <t xml:space="preserve">     Anterior </t>
    </r>
    <r>
      <rPr>
        <i/>
        <sz val="10"/>
        <rFont val="Calibri"/>
        <family val="2"/>
        <charset val="204"/>
        <scheme val="minor"/>
      </rPr>
      <t>br</t>
    </r>
    <r>
      <rPr>
        <sz val="10"/>
        <rFont val="Calibri"/>
        <family val="2"/>
        <charset val="238"/>
        <scheme val="minor"/>
      </rPr>
      <t xml:space="preserve"> ratio</t>
    </r>
  </si>
  <si>
    <r>
      <t xml:space="preserve">     Internal </t>
    </r>
    <r>
      <rPr>
        <i/>
        <sz val="10"/>
        <rFont val="Calibri"/>
        <family val="2"/>
        <charset val="204"/>
      </rPr>
      <t>cbt</t>
    </r>
    <r>
      <rPr>
        <sz val="10"/>
        <rFont val="Calibri"/>
        <family val="2"/>
        <charset val="238"/>
      </rPr>
      <t xml:space="preserve"> ratio</t>
    </r>
  </si>
  <si>
    <r>
      <t xml:space="preserve">     Internal </t>
    </r>
    <r>
      <rPr>
        <i/>
        <sz val="10"/>
        <rFont val="Calibri"/>
        <family val="2"/>
        <charset val="204"/>
        <scheme val="minor"/>
      </rPr>
      <t>br</t>
    </r>
    <r>
      <rPr>
        <sz val="10"/>
        <rFont val="Calibri"/>
        <family val="2"/>
        <charset val="238"/>
        <scheme val="minor"/>
      </rPr>
      <t xml:space="preserve"> ratio</t>
    </r>
  </si>
  <si>
    <r>
      <t xml:space="preserve">     Posterior </t>
    </r>
    <r>
      <rPr>
        <i/>
        <sz val="10"/>
        <rFont val="Calibri"/>
        <family val="2"/>
        <charset val="204"/>
      </rPr>
      <t>cbt</t>
    </r>
    <r>
      <rPr>
        <sz val="10"/>
        <rFont val="Calibri"/>
        <family val="2"/>
        <charset val="238"/>
      </rPr>
      <t xml:space="preserve"> ratio</t>
    </r>
  </si>
  <si>
    <r>
      <t xml:space="preserve">     Posterior </t>
    </r>
    <r>
      <rPr>
        <i/>
        <sz val="10"/>
        <rFont val="Calibri"/>
        <family val="2"/>
        <charset val="204"/>
        <scheme val="minor"/>
      </rPr>
      <t>br</t>
    </r>
    <r>
      <rPr>
        <sz val="10"/>
        <rFont val="Calibri"/>
        <family val="2"/>
        <charset val="238"/>
        <scheme val="minor"/>
      </rPr>
      <t xml:space="preserve"> ratio</t>
    </r>
  </si>
  <si>
    <t>IT.232.08.A</t>
  </si>
  <si>
    <t>IT.232.08.B</t>
  </si>
  <si>
    <t>IT.232.08.C</t>
  </si>
  <si>
    <t>IT.232.08.D</t>
  </si>
  <si>
    <t>IT.232.08.E</t>
  </si>
  <si>
    <t>IT.232.07.B</t>
  </si>
  <si>
    <t>IT.232.07.C</t>
  </si>
  <si>
    <t>IT.232.07.D</t>
  </si>
  <si>
    <t>IT.232.07.E</t>
  </si>
  <si>
    <t>Adropion fagineum n.sp.</t>
  </si>
  <si>
    <t>YES</t>
  </si>
  <si>
    <t xml:space="preserve">SUPPLEMENTARY MATERIALS FOR THE ARTICLE: </t>
  </si>
  <si>
    <t>Published in: Folia Biologica (Kraków), vol. 72 (2024), No 3.</t>
  </si>
  <si>
    <t>https://doi.org/10.3409/fb_72-3.11</t>
  </si>
  <si>
    <r>
      <t xml:space="preserve">A new leaf litter dwelling </t>
    </r>
    <r>
      <rPr>
        <b/>
        <i/>
        <sz val="11"/>
        <color theme="1"/>
        <rFont val="Arial"/>
        <family val="2"/>
        <charset val="238"/>
      </rPr>
      <t xml:space="preserve">Adropion </t>
    </r>
    <r>
      <rPr>
        <b/>
        <sz val="11"/>
        <color theme="1"/>
        <rFont val="Arial"/>
        <family val="2"/>
        <charset val="238"/>
      </rPr>
      <t>species (Tardigrada; Eutardigrada; Itaquasconinae) from the Northern Apennines (Italy)</t>
    </r>
  </si>
  <si>
    <t>DOI:</t>
  </si>
  <si>
    <r>
      <t xml:space="preserve">SM.01. Raw morphometric data for </t>
    </r>
    <r>
      <rPr>
        <b/>
        <i/>
        <sz val="11"/>
        <color theme="1"/>
        <rFont val="Arial"/>
        <family val="2"/>
        <charset val="238"/>
      </rPr>
      <t xml:space="preserve">Adropion fagineum </t>
    </r>
    <r>
      <rPr>
        <b/>
        <sz val="11"/>
        <color theme="1"/>
        <rFont val="Arial"/>
        <family val="2"/>
        <charset val="238"/>
      </rPr>
      <t>n.sp.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</si>
</sst>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0" x14ac:knownFonts="1">
    <font>
      <sz val="10"/>
      <name val="Arial CE"/>
      <charset val="238"/>
    </font>
    <font>
      <sz val="10"/>
      <name val="Arial CE"/>
      <charset val="238"/>
    </font>
    <font>
      <b/>
      <sz val="12"/>
      <name val="Calibri"/>
      <family val="2"/>
      <charset val="238"/>
    </font>
    <font>
      <i/>
      <sz val="12"/>
      <name val="Calibri"/>
      <family val="2"/>
      <charset val="238"/>
    </font>
    <font>
      <sz val="12"/>
      <name val="Calibri"/>
      <family val="2"/>
      <charset val="238"/>
    </font>
    <font>
      <b/>
      <sz val="10"/>
      <name val="Calibri"/>
      <family val="2"/>
      <charset val="238"/>
    </font>
    <font>
      <sz val="10"/>
      <name val="Calibri"/>
      <family val="2"/>
      <charset val="238"/>
    </font>
    <font>
      <b/>
      <i/>
      <sz val="10"/>
      <name val="Calibri"/>
      <family val="2"/>
      <charset val="238"/>
    </font>
    <font>
      <i/>
      <sz val="10"/>
      <name val="Calibri"/>
      <family val="2"/>
      <charset val="238"/>
    </font>
    <font>
      <i/>
      <sz val="10"/>
      <color indexed="12"/>
      <name val="Calibri"/>
      <family val="2"/>
      <charset val="238"/>
    </font>
    <font>
      <sz val="10"/>
      <color indexed="17"/>
      <name val="Calibri"/>
      <family val="2"/>
      <charset val="238"/>
    </font>
    <font>
      <i/>
      <sz val="10"/>
      <color indexed="17"/>
      <name val="Calibri"/>
      <family val="2"/>
      <charset val="238"/>
    </font>
    <font>
      <sz val="16"/>
      <name val="Arial CE"/>
      <charset val="238"/>
    </font>
    <font>
      <b/>
      <i/>
      <sz val="16"/>
      <name val="Arial CE"/>
      <charset val="238"/>
    </font>
    <font>
      <b/>
      <sz val="16"/>
      <name val="Arial CE"/>
      <charset val="238"/>
    </font>
    <font>
      <b/>
      <sz val="16"/>
      <color indexed="23"/>
      <name val="Arial CE"/>
      <charset val="238"/>
    </font>
    <font>
      <b/>
      <i/>
      <sz val="10"/>
      <color indexed="12"/>
      <name val="Calibri"/>
      <family val="2"/>
      <charset val="238"/>
    </font>
    <font>
      <b/>
      <sz val="10"/>
      <color indexed="17"/>
      <name val="Calibri"/>
      <family val="2"/>
      <charset val="238"/>
    </font>
    <font>
      <u/>
      <sz val="10"/>
      <color theme="10"/>
      <name val="Arial CE"/>
      <charset val="238"/>
    </font>
    <font>
      <i/>
      <sz val="10"/>
      <name val="Calibri"/>
      <family val="2"/>
      <charset val="238"/>
      <scheme val="minor"/>
    </font>
    <font>
      <sz val="10"/>
      <name val="Calibri"/>
      <family val="2"/>
      <charset val="238"/>
      <scheme val="minor"/>
    </font>
    <font>
      <b/>
      <sz val="14"/>
      <color rgb="FFFF0000"/>
      <name val="Calibri"/>
      <family val="2"/>
      <charset val="238"/>
      <scheme val="minor"/>
    </font>
    <font>
      <b/>
      <sz val="12"/>
      <name val="Calibri"/>
      <family val="2"/>
      <charset val="238"/>
      <scheme val="minor"/>
    </font>
    <font>
      <sz val="12"/>
      <name val="Calibri"/>
      <family val="2"/>
      <charset val="238"/>
      <scheme val="minor"/>
    </font>
    <font>
      <b/>
      <sz val="12"/>
      <color rgb="FFFF0000"/>
      <name val="Calibri"/>
      <family val="2"/>
      <charset val="238"/>
      <scheme val="minor"/>
    </font>
    <font>
      <sz val="12"/>
      <color rgb="FF3333FF"/>
      <name val="Calibri"/>
      <family val="2"/>
      <charset val="238"/>
      <scheme val="minor"/>
    </font>
    <font>
      <i/>
      <sz val="10"/>
      <name val="Arial"/>
      <family val="2"/>
      <charset val="238"/>
    </font>
    <font>
      <sz val="10"/>
      <name val="Arial"/>
      <family val="2"/>
      <charset val="238"/>
    </font>
    <font>
      <b/>
      <sz val="10"/>
      <name val="Arial"/>
      <family val="2"/>
      <charset val="238"/>
    </font>
    <font>
      <b/>
      <sz val="12"/>
      <color rgb="FF0000FF"/>
      <name val="Calibri"/>
      <family val="2"/>
      <charset val="238"/>
    </font>
    <font>
      <i/>
      <sz val="10"/>
      <name val="Calibri"/>
      <family val="2"/>
      <charset val="204"/>
    </font>
    <font>
      <b/>
      <i/>
      <sz val="10"/>
      <name val="Calibri"/>
      <family val="2"/>
    </font>
    <font>
      <i/>
      <sz val="10"/>
      <name val="Calibri"/>
      <family val="2"/>
    </font>
    <font>
      <i/>
      <sz val="10"/>
      <color indexed="12"/>
      <name val="Calibri"/>
      <family val="2"/>
    </font>
    <font>
      <i/>
      <sz val="10"/>
      <name val="Calibri"/>
      <family val="2"/>
      <charset val="204"/>
      <scheme val="minor"/>
    </font>
    <font>
      <b/>
      <sz val="10"/>
      <name val="Calibri"/>
      <family val="2"/>
      <scheme val="minor"/>
    </font>
    <font>
      <b/>
      <i/>
      <sz val="10"/>
      <color rgb="FF0000CC"/>
      <name val="Calibri"/>
      <family val="2"/>
      <charset val="238"/>
      <scheme val="minor"/>
    </font>
    <font>
      <sz val="10"/>
      <name val="Calibri"/>
      <family val="2"/>
      <scheme val="minor"/>
    </font>
    <font>
      <i/>
      <sz val="10"/>
      <color rgb="FF0000CC"/>
      <name val="Calibri"/>
      <family val="2"/>
      <scheme val="minor"/>
    </font>
    <font>
      <b/>
      <sz val="10"/>
      <name val="Calibri"/>
      <family val="2"/>
      <charset val="238"/>
      <scheme val="minor"/>
    </font>
    <font>
      <sz val="10"/>
      <name val="Calibri"/>
      <family val="2"/>
    </font>
    <font>
      <sz val="10"/>
      <color indexed="17"/>
      <name val="Calibri"/>
      <family val="2"/>
    </font>
    <font>
      <b/>
      <sz val="10"/>
      <name val="Calibri"/>
      <family val="2"/>
    </font>
    <font>
      <sz val="10"/>
      <color rgb="FF000000"/>
      <name val="Arial"/>
      <family val="2"/>
      <charset val="238"/>
    </font>
    <font>
      <b/>
      <sz val="11"/>
      <color theme="1"/>
      <name val="Arial"/>
      <family val="2"/>
      <charset val="238"/>
    </font>
    <font>
      <b/>
      <i/>
      <sz val="11"/>
      <color theme="1"/>
      <name val="Arial"/>
      <family val="2"/>
      <charset val="238"/>
    </font>
    <font>
      <sz val="11"/>
      <color theme="1"/>
      <name val="Arial"/>
      <family val="2"/>
      <charset val="238"/>
    </font>
    <font>
      <sz val="11"/>
      <color rgb="FF000000"/>
      <name val="Arial"/>
      <family val="2"/>
      <charset val="238"/>
    </font>
    <font>
      <sz val="11"/>
      <name val="Arial"/>
      <family val="2"/>
      <charset val="238"/>
    </font>
    <font>
      <sz val="10"/>
      <color theme="1"/>
      <name val="Arial"/>
      <family val="2"/>
      <charset val="238"/>
    </font>
  </fonts>
  <fills count="9">
    <fill>
      <patternFill patternType="none"/>
    </fill>
    <fill>
      <patternFill patternType="gray125"/>
    </fill>
    <fill>
      <patternFill patternType="solid">
        <fgColor indexed="55"/>
        <bgColor indexed="64"/>
      </patternFill>
    </fill>
    <fill>
      <patternFill patternType="solid">
        <fgColor indexed="26"/>
        <bgColor indexed="64"/>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double">
        <color indexed="64"/>
      </right>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bottom style="thin">
        <color indexed="64"/>
      </bottom>
      <diagonal/>
    </border>
  </borders>
  <cellStyleXfs count="3">
    <xf numFmtId="0" fontId="0" fillId="0" borderId="0"/>
    <xf numFmtId="0" fontId="18" fillId="0" borderId="0" applyNumberFormat="0" applyFill="0" applyBorder="0" applyAlignment="0" applyProtection="0">
      <alignment vertical="top"/>
      <protection locked="0"/>
    </xf>
    <xf numFmtId="9" fontId="1" fillId="0" borderId="0" applyFont="0" applyFill="0" applyBorder="0" applyAlignment="0" applyProtection="0"/>
  </cellStyleXfs>
  <cellXfs count="262">
    <xf numFmtId="0" fontId="0" fillId="0" borderId="0" xfId="0"/>
    <xf numFmtId="0" fontId="5" fillId="0" borderId="1" xfId="0" applyFont="1" applyFill="1" applyBorder="1" applyAlignment="1">
      <alignment horizontal="right"/>
    </xf>
    <xf numFmtId="0" fontId="6" fillId="0" borderId="0" xfId="0" applyFont="1" applyFill="1" applyBorder="1" applyAlignment="1">
      <alignment horizontal="center"/>
    </xf>
    <xf numFmtId="0" fontId="5" fillId="0" borderId="1" xfId="0" applyFont="1" applyFill="1" applyBorder="1" applyAlignment="1">
      <alignment horizontal="left"/>
    </xf>
    <xf numFmtId="0" fontId="6" fillId="0" borderId="1" xfId="0" applyFont="1" applyFill="1" applyBorder="1" applyAlignment="1">
      <alignment horizontal="center"/>
    </xf>
    <xf numFmtId="0" fontId="5"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6" fillId="0" borderId="1" xfId="0" applyFont="1" applyFill="1" applyBorder="1" applyAlignment="1">
      <alignment horizontal="left"/>
    </xf>
    <xf numFmtId="164" fontId="6" fillId="0" borderId="1" xfId="0" applyNumberFormat="1" applyFont="1" applyFill="1" applyBorder="1" applyAlignment="1">
      <alignment horizontal="center"/>
    </xf>
    <xf numFmtId="0" fontId="6" fillId="0" borderId="5" xfId="0" applyFont="1" applyFill="1" applyBorder="1" applyAlignment="1">
      <alignment horizontal="left"/>
    </xf>
    <xf numFmtId="0" fontId="6" fillId="0" borderId="6" xfId="0" applyFont="1" applyFill="1" applyBorder="1" applyAlignment="1">
      <alignment horizontal="center" vertical="center"/>
    </xf>
    <xf numFmtId="164" fontId="6" fillId="0" borderId="0" xfId="0" applyNumberFormat="1" applyFont="1" applyFill="1" applyBorder="1" applyAlignment="1">
      <alignment horizontal="center" vertical="center"/>
    </xf>
    <xf numFmtId="164" fontId="8"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xf>
    <xf numFmtId="0" fontId="9" fillId="0" borderId="1" xfId="0" applyFont="1" applyFill="1" applyBorder="1" applyAlignment="1">
      <alignment horizontal="center"/>
    </xf>
    <xf numFmtId="164" fontId="9" fillId="0" borderId="1" xfId="0" applyNumberFormat="1" applyFont="1" applyFill="1" applyBorder="1" applyAlignment="1">
      <alignment horizontal="center"/>
    </xf>
    <xf numFmtId="0" fontId="6" fillId="0" borderId="8" xfId="0" applyFont="1" applyFill="1" applyBorder="1"/>
    <xf numFmtId="9" fontId="6" fillId="0" borderId="0" xfId="2" applyFont="1" applyFill="1" applyBorder="1" applyAlignment="1">
      <alignment horizontal="center" vertical="center"/>
    </xf>
    <xf numFmtId="9" fontId="6" fillId="0" borderId="0" xfId="2" applyFont="1" applyFill="1" applyBorder="1" applyAlignment="1">
      <alignment horizontal="right" vertical="center"/>
    </xf>
    <xf numFmtId="9" fontId="6" fillId="0" borderId="0" xfId="2" applyFont="1" applyFill="1" applyBorder="1" applyAlignment="1">
      <alignment horizontal="left" vertical="center"/>
    </xf>
    <xf numFmtId="164" fontId="6" fillId="2" borderId="8" xfId="0" applyNumberFormat="1" applyFont="1" applyFill="1" applyBorder="1" applyAlignment="1">
      <alignment horizontal="center"/>
    </xf>
    <xf numFmtId="164" fontId="9" fillId="2" borderId="9" xfId="0" applyNumberFormat="1" applyFont="1" applyFill="1" applyBorder="1" applyAlignment="1">
      <alignment horizontal="center"/>
    </xf>
    <xf numFmtId="1" fontId="8" fillId="0" borderId="6" xfId="0" applyNumberFormat="1" applyFont="1" applyFill="1" applyBorder="1" applyAlignment="1">
      <alignment horizontal="left" vertical="center"/>
    </xf>
    <xf numFmtId="1" fontId="8" fillId="0" borderId="6" xfId="0" applyNumberFormat="1" applyFont="1" applyFill="1" applyBorder="1" applyAlignment="1">
      <alignment horizontal="center" vertical="center"/>
    </xf>
    <xf numFmtId="1" fontId="8" fillId="0" borderId="5" xfId="0" applyNumberFormat="1" applyFont="1" applyFill="1" applyBorder="1" applyAlignment="1">
      <alignment horizontal="center" vertical="center"/>
    </xf>
    <xf numFmtId="1" fontId="8" fillId="0" borderId="0" xfId="0" applyNumberFormat="1" applyFont="1" applyFill="1" applyBorder="1" applyAlignment="1">
      <alignment horizontal="center" vertical="center"/>
    </xf>
    <xf numFmtId="1" fontId="8" fillId="0" borderId="0" xfId="0" applyNumberFormat="1" applyFont="1" applyFill="1" applyBorder="1" applyAlignment="1">
      <alignment horizontal="right" vertical="center"/>
    </xf>
    <xf numFmtId="1" fontId="6" fillId="0" borderId="1" xfId="0" applyNumberFormat="1" applyFont="1" applyFill="1" applyBorder="1" applyAlignment="1">
      <alignment horizontal="center"/>
    </xf>
    <xf numFmtId="1" fontId="9" fillId="0" borderId="1" xfId="0" applyNumberFormat="1" applyFont="1" applyFill="1" applyBorder="1" applyAlignment="1">
      <alignment horizontal="center"/>
    </xf>
    <xf numFmtId="1" fontId="6" fillId="0" borderId="6" xfId="0" applyNumberFormat="1" applyFont="1" applyFill="1" applyBorder="1" applyAlignment="1">
      <alignment horizontal="center" vertical="center"/>
    </xf>
    <xf numFmtId="1" fontId="6" fillId="0" borderId="0" xfId="0" applyNumberFormat="1" applyFont="1" applyFill="1" applyBorder="1" applyAlignment="1">
      <alignment horizontal="right" vertical="center"/>
    </xf>
    <xf numFmtId="1" fontId="6" fillId="0" borderId="0" xfId="0" applyNumberFormat="1" applyFont="1" applyFill="1" applyBorder="1" applyAlignment="1">
      <alignment horizontal="center" vertical="center"/>
    </xf>
    <xf numFmtId="1" fontId="6" fillId="0" borderId="0" xfId="0" applyNumberFormat="1" applyFont="1" applyFill="1" applyBorder="1" applyAlignment="1">
      <alignment horizontal="left" vertical="center"/>
    </xf>
    <xf numFmtId="0" fontId="0" fillId="0" borderId="0" xfId="0" applyAlignment="1">
      <alignment vertical="top"/>
    </xf>
    <xf numFmtId="9" fontId="10" fillId="0" borderId="1" xfId="2" applyFont="1" applyFill="1" applyBorder="1" applyAlignment="1">
      <alignment horizontal="center"/>
    </xf>
    <xf numFmtId="1" fontId="6" fillId="0" borderId="16" xfId="0" applyNumberFormat="1" applyFont="1" applyFill="1" applyBorder="1" applyAlignment="1">
      <alignment horizontal="center" vertical="center"/>
    </xf>
    <xf numFmtId="9" fontId="6" fillId="0" borderId="16" xfId="2" applyFont="1" applyFill="1" applyBorder="1" applyAlignment="1">
      <alignment horizontal="center" vertical="center"/>
    </xf>
    <xf numFmtId="164" fontId="6" fillId="0" borderId="0" xfId="0" applyNumberFormat="1" applyFont="1" applyFill="1" applyBorder="1" applyAlignment="1">
      <alignment horizontal="right" vertical="center"/>
    </xf>
    <xf numFmtId="164" fontId="6" fillId="0" borderId="0" xfId="0" applyNumberFormat="1" applyFont="1" applyFill="1" applyBorder="1" applyAlignment="1">
      <alignment horizontal="left" vertical="center"/>
    </xf>
    <xf numFmtId="164" fontId="8" fillId="0" borderId="0" xfId="0" applyNumberFormat="1" applyFont="1" applyFill="1" applyBorder="1" applyAlignment="1">
      <alignment horizontal="right" vertical="center"/>
    </xf>
    <xf numFmtId="164" fontId="8" fillId="0" borderId="6" xfId="0" applyNumberFormat="1" applyFont="1" applyFill="1" applyBorder="1" applyAlignment="1">
      <alignment horizontal="left" vertical="center"/>
    </xf>
    <xf numFmtId="164" fontId="6" fillId="0" borderId="16" xfId="0" applyNumberFormat="1" applyFont="1" applyFill="1" applyBorder="1" applyAlignment="1">
      <alignment horizontal="center" vertical="center"/>
    </xf>
    <xf numFmtId="164" fontId="8" fillId="0" borderId="6" xfId="0" applyNumberFormat="1" applyFont="1" applyFill="1" applyBorder="1" applyAlignment="1">
      <alignment horizontal="center" vertical="center"/>
    </xf>
    <xf numFmtId="164" fontId="8" fillId="0" borderId="5" xfId="0" applyNumberFormat="1" applyFont="1" applyFill="1" applyBorder="1" applyAlignment="1">
      <alignment horizontal="center" vertical="center"/>
    </xf>
    <xf numFmtId="164" fontId="6" fillId="0" borderId="18" xfId="0" applyNumberFormat="1" applyFont="1" applyFill="1" applyBorder="1" applyAlignment="1">
      <alignment horizontal="center" vertical="center"/>
    </xf>
    <xf numFmtId="164" fontId="9" fillId="2" borderId="19" xfId="0" applyNumberFormat="1" applyFont="1" applyFill="1" applyBorder="1" applyAlignment="1">
      <alignment horizontal="center"/>
    </xf>
    <xf numFmtId="0" fontId="5" fillId="0" borderId="20" xfId="0" applyFont="1" applyFill="1" applyBorder="1" applyAlignment="1">
      <alignment horizontal="center" vertical="center"/>
    </xf>
    <xf numFmtId="0" fontId="6"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1" fontId="6" fillId="0" borderId="21" xfId="0" applyNumberFormat="1" applyFont="1" applyFill="1" applyBorder="1" applyAlignment="1">
      <alignment horizontal="center" vertical="center" wrapText="1"/>
    </xf>
    <xf numFmtId="1" fontId="6" fillId="0" borderId="17" xfId="0" applyNumberFormat="1" applyFont="1" applyFill="1" applyBorder="1" applyAlignment="1">
      <alignment horizontal="center" vertical="center" wrapText="1"/>
    </xf>
    <xf numFmtId="1" fontId="6" fillId="0" borderId="22" xfId="0" applyNumberFormat="1" applyFont="1" applyFill="1" applyBorder="1" applyAlignment="1">
      <alignment horizontal="center" vertical="center" wrapText="1"/>
    </xf>
    <xf numFmtId="1" fontId="6" fillId="0" borderId="7" xfId="0" applyNumberFormat="1" applyFont="1" applyFill="1" applyBorder="1" applyAlignment="1">
      <alignment horizontal="center" vertical="center" wrapText="1"/>
    </xf>
    <xf numFmtId="0" fontId="6" fillId="0" borderId="23" xfId="0" applyFont="1" applyFill="1" applyBorder="1" applyAlignment="1">
      <alignment horizontal="left"/>
    </xf>
    <xf numFmtId="2"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164" fontId="6" fillId="0" borderId="24" xfId="0" applyNumberFormat="1" applyFont="1" applyFill="1" applyBorder="1" applyAlignment="1">
      <alignment horizontal="center"/>
    </xf>
    <xf numFmtId="164" fontId="6" fillId="0" borderId="25" xfId="0" applyNumberFormat="1" applyFont="1" applyFill="1" applyBorder="1" applyAlignment="1">
      <alignment horizontal="center" vertical="center" wrapText="1"/>
    </xf>
    <xf numFmtId="164" fontId="6" fillId="0" borderId="26" xfId="0" applyNumberFormat="1" applyFont="1" applyFill="1" applyBorder="1" applyAlignment="1">
      <alignment horizontal="center" vertical="center" wrapText="1"/>
    </xf>
    <xf numFmtId="164" fontId="6" fillId="0" borderId="27" xfId="0" applyNumberFormat="1" applyFont="1" applyFill="1" applyBorder="1" applyAlignment="1">
      <alignment horizontal="center" vertical="center" wrapText="1"/>
    </xf>
    <xf numFmtId="0" fontId="6" fillId="0" borderId="28" xfId="0" applyFont="1" applyFill="1" applyBorder="1" applyAlignment="1">
      <alignment horizontal="left" vertical="center" wrapText="1"/>
    </xf>
    <xf numFmtId="164" fontId="6" fillId="0" borderId="29" xfId="0" applyNumberFormat="1" applyFont="1" applyFill="1" applyBorder="1" applyAlignment="1">
      <alignment horizontal="center"/>
    </xf>
    <xf numFmtId="164" fontId="6" fillId="0" borderId="8"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6" fillId="0" borderId="19" xfId="0" applyNumberFormat="1" applyFont="1" applyFill="1" applyBorder="1" applyAlignment="1">
      <alignment horizontal="center" vertical="center" wrapText="1"/>
    </xf>
    <xf numFmtId="0" fontId="6" fillId="0" borderId="30" xfId="0" applyFont="1" applyFill="1" applyBorder="1" applyAlignment="1">
      <alignment horizontal="left" vertical="center" wrapText="1"/>
    </xf>
    <xf numFmtId="164" fontId="6" fillId="0" borderId="31" xfId="0" applyNumberFormat="1" applyFont="1" applyFill="1" applyBorder="1" applyAlignment="1">
      <alignment horizontal="center"/>
    </xf>
    <xf numFmtId="164" fontId="6" fillId="0" borderId="32" xfId="0" applyNumberFormat="1" applyFont="1" applyFill="1" applyBorder="1" applyAlignment="1">
      <alignment horizontal="center" vertical="center" wrapText="1"/>
    </xf>
    <xf numFmtId="164" fontId="6" fillId="0" borderId="33" xfId="0" applyNumberFormat="1" applyFont="1" applyFill="1" applyBorder="1" applyAlignment="1">
      <alignment horizontal="center" vertical="center" wrapText="1"/>
    </xf>
    <xf numFmtId="164" fontId="6" fillId="0" borderId="34" xfId="0" applyNumberFormat="1" applyFont="1" applyFill="1" applyBorder="1" applyAlignment="1">
      <alignment horizontal="center" vertical="center" wrapText="1"/>
    </xf>
    <xf numFmtId="0" fontId="6" fillId="0" borderId="35" xfId="0" applyFont="1" applyFill="1" applyBorder="1" applyAlignment="1">
      <alignment horizontal="left" vertical="center" wrapText="1"/>
    </xf>
    <xf numFmtId="9" fontId="11" fillId="0" borderId="24" xfId="2" applyFont="1" applyFill="1" applyBorder="1" applyAlignment="1">
      <alignment horizontal="center"/>
    </xf>
    <xf numFmtId="9" fontId="11" fillId="0" borderId="26" xfId="2" applyFont="1" applyFill="1" applyBorder="1" applyAlignment="1">
      <alignment horizontal="center"/>
    </xf>
    <xf numFmtId="9" fontId="11" fillId="0" borderId="36" xfId="2" applyFont="1" applyFill="1" applyBorder="1" applyAlignment="1">
      <alignment horizontal="center"/>
    </xf>
    <xf numFmtId="9" fontId="11" fillId="0" borderId="29" xfId="2" applyFont="1" applyFill="1" applyBorder="1" applyAlignment="1">
      <alignment horizontal="center"/>
    </xf>
    <xf numFmtId="9" fontId="11" fillId="0" borderId="1" xfId="2" applyFont="1" applyFill="1" applyBorder="1" applyAlignment="1">
      <alignment horizontal="center"/>
    </xf>
    <xf numFmtId="9" fontId="11" fillId="0" borderId="37" xfId="2" applyFont="1" applyFill="1" applyBorder="1" applyAlignment="1">
      <alignment horizontal="center"/>
    </xf>
    <xf numFmtId="9" fontId="11" fillId="0" borderId="31" xfId="2" applyFont="1" applyFill="1" applyBorder="1" applyAlignment="1">
      <alignment horizontal="center"/>
    </xf>
    <xf numFmtId="9" fontId="11" fillId="0" borderId="33" xfId="2" applyFont="1" applyFill="1" applyBorder="1" applyAlignment="1">
      <alignment horizontal="center"/>
    </xf>
    <xf numFmtId="9" fontId="11" fillId="0" borderId="38" xfId="2" applyFont="1" applyFill="1" applyBorder="1" applyAlignment="1">
      <alignment horizontal="center"/>
    </xf>
    <xf numFmtId="1" fontId="6" fillId="0" borderId="18" xfId="0" applyNumberFormat="1" applyFont="1" applyFill="1" applyBorder="1" applyAlignment="1">
      <alignment horizontal="left" vertical="center"/>
    </xf>
    <xf numFmtId="1" fontId="6" fillId="0" borderId="18" xfId="0" applyNumberFormat="1" applyFont="1" applyFill="1" applyBorder="1" applyAlignment="1">
      <alignment horizontal="right" vertical="center"/>
    </xf>
    <xf numFmtId="0" fontId="6" fillId="0" borderId="18" xfId="0" applyFont="1" applyFill="1" applyBorder="1" applyAlignment="1">
      <alignment horizontal="center" vertical="center"/>
    </xf>
    <xf numFmtId="0" fontId="6" fillId="0" borderId="18" xfId="0" applyFont="1" applyFill="1" applyBorder="1" applyAlignment="1">
      <alignment horizontal="left"/>
    </xf>
    <xf numFmtId="164" fontId="6" fillId="0" borderId="31" xfId="0" applyNumberFormat="1" applyFont="1" applyFill="1" applyBorder="1" applyAlignment="1">
      <alignment horizontal="center" vertical="center" wrapText="1"/>
    </xf>
    <xf numFmtId="0" fontId="6" fillId="0" borderId="35" xfId="0" applyFont="1" applyFill="1" applyBorder="1" applyAlignment="1">
      <alignment horizontal="left"/>
    </xf>
    <xf numFmtId="164" fontId="6" fillId="0" borderId="24" xfId="0" applyNumberFormat="1" applyFont="1" applyFill="1" applyBorder="1" applyAlignment="1">
      <alignment horizontal="center" vertical="center" wrapText="1"/>
    </xf>
    <xf numFmtId="164" fontId="6" fillId="0" borderId="29" xfId="0" applyNumberFormat="1" applyFont="1" applyFill="1" applyBorder="1" applyAlignment="1">
      <alignment horizontal="center" vertical="center" wrapText="1"/>
    </xf>
    <xf numFmtId="164" fontId="6" fillId="0" borderId="39" xfId="0" applyNumberFormat="1" applyFont="1" applyFill="1" applyBorder="1" applyAlignment="1">
      <alignment horizontal="center" vertical="center" wrapText="1"/>
    </xf>
    <xf numFmtId="164" fontId="6" fillId="0" borderId="40" xfId="0" applyNumberFormat="1" applyFont="1" applyFill="1" applyBorder="1" applyAlignment="1">
      <alignment horizontal="center" vertical="center" wrapText="1"/>
    </xf>
    <xf numFmtId="164" fontId="6" fillId="0" borderId="41" xfId="0" applyNumberFormat="1" applyFont="1" applyFill="1" applyBorder="1" applyAlignment="1">
      <alignment horizontal="center" vertical="center" wrapText="1"/>
    </xf>
    <xf numFmtId="164" fontId="6" fillId="0" borderId="42" xfId="0" applyNumberFormat="1" applyFont="1" applyFill="1" applyBorder="1" applyAlignment="1">
      <alignment horizontal="center" vertical="center" wrapText="1"/>
    </xf>
    <xf numFmtId="0" fontId="6" fillId="0" borderId="43" xfId="0" applyFont="1" applyFill="1" applyBorder="1" applyAlignment="1">
      <alignment horizontal="left"/>
    </xf>
    <xf numFmtId="164" fontId="6" fillId="0" borderId="44" xfId="0" applyNumberFormat="1" applyFont="1" applyFill="1" applyBorder="1" applyAlignment="1">
      <alignment horizontal="center" vertical="center"/>
    </xf>
    <xf numFmtId="164" fontId="6" fillId="0" borderId="44" xfId="0" applyNumberFormat="1" applyFont="1" applyFill="1" applyBorder="1" applyAlignment="1">
      <alignment horizontal="left" vertical="center"/>
    </xf>
    <xf numFmtId="164" fontId="6" fillId="0" borderId="44" xfId="0" applyNumberFormat="1" applyFont="1" applyFill="1" applyBorder="1" applyAlignment="1">
      <alignment horizontal="right" vertical="center"/>
    </xf>
    <xf numFmtId="0" fontId="6" fillId="0" borderId="44" xfId="0" applyFont="1" applyFill="1" applyBorder="1" applyAlignment="1">
      <alignment horizontal="center" vertical="center"/>
    </xf>
    <xf numFmtId="0" fontId="6" fillId="0" borderId="44" xfId="0" applyFont="1" applyFill="1" applyBorder="1" applyAlignment="1">
      <alignment horizontal="left"/>
    </xf>
    <xf numFmtId="0" fontId="5" fillId="0" borderId="20" xfId="0" applyFont="1" applyFill="1" applyBorder="1" applyAlignment="1">
      <alignment horizontal="left" vertical="center" wrapText="1"/>
    </xf>
    <xf numFmtId="0" fontId="6" fillId="0" borderId="39"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5" fillId="0" borderId="45" xfId="0" applyFont="1" applyFill="1" applyBorder="1" applyAlignment="1">
      <alignment horizontal="left" vertical="center" wrapText="1"/>
    </xf>
    <xf numFmtId="164" fontId="8" fillId="0" borderId="0" xfId="0" applyNumberFormat="1" applyFont="1" applyFill="1" applyBorder="1" applyAlignment="1">
      <alignment horizontal="left" vertical="center"/>
    </xf>
    <xf numFmtId="0" fontId="6" fillId="4" borderId="0" xfId="0" applyFont="1" applyFill="1" applyBorder="1" applyAlignment="1">
      <alignment vertical="top"/>
    </xf>
    <xf numFmtId="9" fontId="10" fillId="4" borderId="44" xfId="2" applyFont="1" applyFill="1" applyBorder="1" applyAlignment="1">
      <alignment horizontal="center"/>
    </xf>
    <xf numFmtId="164" fontId="9" fillId="4" borderId="44" xfId="0" applyNumberFormat="1" applyFont="1" applyFill="1" applyBorder="1" applyAlignment="1">
      <alignment horizontal="center"/>
    </xf>
    <xf numFmtId="0" fontId="6" fillId="0" borderId="1" xfId="0" applyFont="1" applyFill="1" applyBorder="1" applyAlignment="1">
      <alignment horizontal="center" vertical="center"/>
    </xf>
    <xf numFmtId="0" fontId="5" fillId="0" borderId="1" xfId="0" applyFont="1" applyFill="1" applyBorder="1" applyAlignment="1">
      <alignment horizontal="center"/>
    </xf>
    <xf numFmtId="1" fontId="5" fillId="0" borderId="1" xfId="0" applyNumberFormat="1" applyFont="1" applyFill="1" applyBorder="1" applyAlignment="1">
      <alignment horizontal="center"/>
    </xf>
    <xf numFmtId="0" fontId="12" fillId="5" borderId="0" xfId="0" applyFont="1" applyFill="1"/>
    <xf numFmtId="49" fontId="13" fillId="6" borderId="0" xfId="0" applyNumberFormat="1" applyFont="1" applyFill="1" applyAlignment="1">
      <alignment horizontal="right" vertical="top"/>
    </xf>
    <xf numFmtId="49" fontId="14" fillId="6" borderId="0" xfId="0" applyNumberFormat="1" applyFont="1" applyFill="1" applyAlignment="1">
      <alignment horizontal="right" vertical="top"/>
    </xf>
    <xf numFmtId="49" fontId="14" fillId="5" borderId="0" xfId="0" applyNumberFormat="1" applyFont="1" applyFill="1" applyAlignment="1">
      <alignment horizontal="right" vertical="top"/>
    </xf>
    <xf numFmtId="0" fontId="15" fillId="6" borderId="0" xfId="0" applyFont="1" applyFill="1" applyAlignment="1">
      <alignment vertical="top"/>
    </xf>
    <xf numFmtId="0" fontId="15" fillId="5" borderId="0" xfId="0" applyFont="1" applyFill="1" applyAlignment="1">
      <alignment vertical="top"/>
    </xf>
    <xf numFmtId="0" fontId="16" fillId="0" borderId="1" xfId="0" applyFont="1" applyFill="1" applyBorder="1" applyAlignment="1">
      <alignment horizontal="center"/>
    </xf>
    <xf numFmtId="1" fontId="16" fillId="0" borderId="1" xfId="0" applyNumberFormat="1" applyFont="1" applyFill="1" applyBorder="1" applyAlignment="1">
      <alignment horizontal="center"/>
    </xf>
    <xf numFmtId="164" fontId="5" fillId="2" borderId="8" xfId="0" applyNumberFormat="1" applyFont="1" applyFill="1" applyBorder="1" applyAlignment="1">
      <alignment horizontal="center"/>
    </xf>
    <xf numFmtId="164" fontId="16" fillId="2" borderId="9" xfId="0" applyNumberFormat="1" applyFont="1" applyFill="1" applyBorder="1" applyAlignment="1">
      <alignment horizontal="center"/>
    </xf>
    <xf numFmtId="164" fontId="5" fillId="0" borderId="1" xfId="0" applyNumberFormat="1" applyFont="1" applyFill="1" applyBorder="1" applyAlignment="1">
      <alignment horizontal="center"/>
    </xf>
    <xf numFmtId="164" fontId="16" fillId="0" borderId="1" xfId="0" applyNumberFormat="1" applyFont="1" applyFill="1" applyBorder="1" applyAlignment="1">
      <alignment horizontal="center"/>
    </xf>
    <xf numFmtId="9" fontId="17" fillId="0" borderId="1" xfId="2" applyFont="1" applyFill="1" applyBorder="1" applyAlignment="1">
      <alignment horizontal="center"/>
    </xf>
    <xf numFmtId="9" fontId="17" fillId="4" borderId="44" xfId="2" applyFont="1" applyFill="1" applyBorder="1" applyAlignment="1">
      <alignment horizontal="center"/>
    </xf>
    <xf numFmtId="164" fontId="16" fillId="4" borderId="44" xfId="0" applyNumberFormat="1" applyFont="1" applyFill="1" applyBorder="1" applyAlignment="1">
      <alignment horizontal="center"/>
    </xf>
    <xf numFmtId="0" fontId="5" fillId="0" borderId="0" xfId="0" applyFont="1" applyFill="1" applyBorder="1" applyAlignment="1">
      <alignment horizontal="center"/>
    </xf>
    <xf numFmtId="164" fontId="7" fillId="0" borderId="1" xfId="0" applyNumberFormat="1" applyFont="1" applyFill="1" applyBorder="1" applyAlignment="1">
      <alignment horizontal="center"/>
    </xf>
    <xf numFmtId="164" fontId="8" fillId="0" borderId="1" xfId="0" applyNumberFormat="1" applyFont="1" applyFill="1" applyBorder="1" applyAlignment="1">
      <alignment horizontal="center"/>
    </xf>
    <xf numFmtId="9" fontId="6" fillId="0" borderId="1" xfId="2" applyFont="1" applyFill="1" applyBorder="1" applyAlignment="1">
      <alignment horizontal="centerContinuous" vertical="center"/>
    </xf>
    <xf numFmtId="0" fontId="5" fillId="0" borderId="1" xfId="0" applyFont="1" applyFill="1" applyBorder="1" applyAlignment="1">
      <alignment horizontal="centerContinuous"/>
    </xf>
    <xf numFmtId="1" fontId="5" fillId="0" borderId="1" xfId="0" applyNumberFormat="1" applyFont="1" applyFill="1" applyBorder="1" applyAlignment="1">
      <alignment horizontal="centerContinuous"/>
    </xf>
    <xf numFmtId="0" fontId="5" fillId="0" borderId="2" xfId="0" applyFont="1" applyFill="1" applyBorder="1" applyAlignment="1">
      <alignment horizontal="centerContinuous" vertical="center"/>
    </xf>
    <xf numFmtId="1" fontId="5" fillId="3" borderId="1" xfId="0" applyNumberFormat="1" applyFont="1" applyFill="1" applyBorder="1" applyAlignment="1">
      <alignment horizontal="centerContinuous"/>
    </xf>
    <xf numFmtId="0" fontId="5" fillId="0" borderId="20" xfId="0" applyFont="1" applyFill="1" applyBorder="1" applyAlignment="1">
      <alignment horizontal="centerContinuous" vertical="center"/>
    </xf>
    <xf numFmtId="0" fontId="5" fillId="0" borderId="49" xfId="0" applyFont="1" applyFill="1" applyBorder="1" applyAlignment="1">
      <alignment horizontal="left" vertical="center"/>
    </xf>
    <xf numFmtId="0" fontId="5" fillId="0" borderId="4" xfId="0" applyFont="1" applyFill="1" applyBorder="1" applyAlignment="1">
      <alignment horizontal="left" vertical="center"/>
    </xf>
    <xf numFmtId="0" fontId="5" fillId="0" borderId="50" xfId="0" applyFont="1" applyFill="1" applyBorder="1" applyAlignment="1">
      <alignment horizontal="centerContinuous" vertical="center"/>
    </xf>
    <xf numFmtId="0" fontId="5" fillId="0" borderId="49" xfId="0" applyFont="1" applyFill="1" applyBorder="1" applyAlignment="1">
      <alignment horizontal="centerContinuous" vertical="center"/>
    </xf>
    <xf numFmtId="0" fontId="7" fillId="0" borderId="2" xfId="0" applyFont="1" applyFill="1" applyBorder="1" applyAlignment="1">
      <alignment horizontal="centerContinuous" vertical="center"/>
    </xf>
    <xf numFmtId="0" fontId="7" fillId="0" borderId="3" xfId="0" applyFont="1" applyFill="1" applyBorder="1" applyAlignment="1">
      <alignment horizontal="centerContinuous" vertical="center"/>
    </xf>
    <xf numFmtId="0" fontId="5" fillId="0" borderId="6" xfId="0" applyFont="1" applyFill="1" applyBorder="1" applyAlignment="1">
      <alignment horizontal="centerContinuous" vertical="center"/>
    </xf>
    <xf numFmtId="0" fontId="5" fillId="0" borderId="3" xfId="0" applyFont="1" applyFill="1" applyBorder="1" applyAlignment="1">
      <alignment horizontal="centerContinuous" vertical="center"/>
    </xf>
    <xf numFmtId="0" fontId="5" fillId="0" borderId="51" xfId="0" applyFont="1" applyFill="1" applyBorder="1" applyAlignment="1">
      <alignment horizontal="centerContinuous" vertical="center"/>
    </xf>
    <xf numFmtId="0" fontId="20" fillId="0" borderId="1" xfId="0" applyFont="1" applyFill="1" applyBorder="1" applyAlignment="1">
      <alignment horizontal="left" vertical="top" wrapText="1"/>
    </xf>
    <xf numFmtId="0" fontId="20" fillId="0" borderId="0" xfId="0" applyFont="1" applyFill="1" applyAlignment="1">
      <alignment horizontal="center" vertical="top"/>
    </xf>
    <xf numFmtId="0" fontId="22" fillId="7" borderId="10" xfId="0" applyFont="1" applyFill="1" applyBorder="1" applyAlignment="1">
      <alignment horizontal="center" vertical="top" wrapText="1"/>
    </xf>
    <xf numFmtId="0" fontId="23" fillId="7" borderId="11" xfId="0" applyFont="1" applyFill="1" applyBorder="1" applyAlignment="1">
      <alignment horizontal="left" vertical="top" wrapText="1"/>
    </xf>
    <xf numFmtId="0" fontId="22" fillId="7" borderId="12" xfId="0" applyFont="1" applyFill="1" applyBorder="1" applyAlignment="1">
      <alignment horizontal="center" vertical="top" wrapText="1"/>
    </xf>
    <xf numFmtId="0" fontId="23" fillId="7" borderId="13" xfId="0" applyFont="1" applyFill="1" applyBorder="1" applyAlignment="1">
      <alignment horizontal="left" vertical="top" wrapText="1"/>
    </xf>
    <xf numFmtId="0" fontId="23" fillId="7" borderId="14" xfId="0" applyFont="1" applyFill="1" applyBorder="1" applyAlignment="1">
      <alignment horizontal="left" vertical="top" wrapText="1"/>
    </xf>
    <xf numFmtId="0" fontId="24" fillId="8" borderId="12" xfId="0" applyFont="1" applyFill="1" applyBorder="1" applyAlignment="1">
      <alignment horizontal="center" vertical="top" wrapText="1"/>
    </xf>
    <xf numFmtId="0" fontId="23" fillId="8" borderId="14" xfId="0" applyFont="1" applyFill="1" applyBorder="1" applyAlignment="1">
      <alignment horizontal="left" vertical="top" wrapText="1"/>
    </xf>
    <xf numFmtId="0" fontId="22" fillId="7" borderId="15" xfId="0" applyFont="1" applyFill="1" applyBorder="1" applyAlignment="1">
      <alignment horizontal="center" vertical="top" wrapText="1"/>
    </xf>
    <xf numFmtId="0" fontId="25" fillId="7" borderId="46" xfId="1" applyFont="1" applyFill="1" applyBorder="1" applyAlignment="1" applyProtection="1">
      <alignment horizontal="left" vertical="top" wrapText="1"/>
    </xf>
    <xf numFmtId="0" fontId="20" fillId="0" borderId="1" xfId="0" applyNumberFormat="1" applyFont="1" applyFill="1" applyBorder="1" applyAlignment="1">
      <alignment horizontal="left" vertical="top" wrapText="1"/>
    </xf>
    <xf numFmtId="164" fontId="6" fillId="0" borderId="16" xfId="0" applyNumberFormat="1" applyFont="1" applyFill="1" applyBorder="1" applyAlignment="1">
      <alignment horizontal="right" vertical="center"/>
    </xf>
    <xf numFmtId="165" fontId="6" fillId="0" borderId="0" xfId="2" applyNumberFormat="1" applyFont="1" applyFill="1" applyBorder="1" applyAlignment="1">
      <alignment horizontal="right" vertical="center"/>
    </xf>
    <xf numFmtId="165" fontId="6" fillId="0" borderId="0" xfId="2" applyNumberFormat="1" applyFont="1" applyFill="1" applyBorder="1" applyAlignment="1">
      <alignment horizontal="center" vertical="center"/>
    </xf>
    <xf numFmtId="165" fontId="6" fillId="0" borderId="0" xfId="2" applyNumberFormat="1" applyFont="1" applyFill="1" applyBorder="1" applyAlignment="1">
      <alignment horizontal="left" vertical="center"/>
    </xf>
    <xf numFmtId="165" fontId="8" fillId="0" borderId="0" xfId="2" applyNumberFormat="1" applyFont="1" applyFill="1" applyBorder="1" applyAlignment="1">
      <alignment horizontal="right" vertical="center"/>
    </xf>
    <xf numFmtId="165" fontId="6" fillId="0" borderId="0" xfId="2" applyNumberFormat="1" applyFont="1" applyFill="1" applyBorder="1" applyAlignment="1">
      <alignment horizontal="center"/>
    </xf>
    <xf numFmtId="165" fontId="8" fillId="0" borderId="6" xfId="2" applyNumberFormat="1" applyFont="1" applyFill="1" applyBorder="1" applyAlignment="1">
      <alignment horizontal="left" vertical="center"/>
    </xf>
    <xf numFmtId="165" fontId="6" fillId="0" borderId="16" xfId="2" applyNumberFormat="1" applyFont="1" applyFill="1" applyBorder="1" applyAlignment="1">
      <alignment horizontal="center" vertical="center"/>
    </xf>
    <xf numFmtId="165" fontId="8" fillId="0" borderId="6" xfId="2" applyNumberFormat="1" applyFont="1" applyFill="1" applyBorder="1" applyAlignment="1">
      <alignment horizontal="center" vertical="center"/>
    </xf>
    <xf numFmtId="165" fontId="8" fillId="0" borderId="5" xfId="2" applyNumberFormat="1" applyFont="1" applyFill="1" applyBorder="1" applyAlignment="1">
      <alignment horizontal="center" vertical="center"/>
    </xf>
    <xf numFmtId="165" fontId="8" fillId="0" borderId="0" xfId="2" applyNumberFormat="1" applyFont="1" applyFill="1" applyBorder="1" applyAlignment="1">
      <alignment horizontal="center" vertical="center"/>
    </xf>
    <xf numFmtId="165" fontId="6" fillId="0" borderId="0" xfId="0" applyNumberFormat="1" applyFont="1" applyFill="1" applyBorder="1" applyAlignment="1">
      <alignment horizontal="center" vertical="center"/>
    </xf>
    <xf numFmtId="165" fontId="8" fillId="0" borderId="0" xfId="0" applyNumberFormat="1" applyFont="1" applyFill="1" applyBorder="1" applyAlignment="1">
      <alignment horizontal="right" vertical="center"/>
    </xf>
    <xf numFmtId="165" fontId="6" fillId="0" borderId="0" xfId="0" applyNumberFormat="1" applyFont="1" applyFill="1" applyBorder="1" applyAlignment="1">
      <alignment horizontal="center"/>
    </xf>
    <xf numFmtId="165" fontId="8" fillId="0" borderId="6" xfId="0" applyNumberFormat="1" applyFont="1" applyFill="1" applyBorder="1" applyAlignment="1">
      <alignment horizontal="left" vertical="center"/>
    </xf>
    <xf numFmtId="165" fontId="8" fillId="0" borderId="6" xfId="0" applyNumberFormat="1" applyFont="1" applyFill="1" applyBorder="1" applyAlignment="1">
      <alignment horizontal="center" vertical="center"/>
    </xf>
    <xf numFmtId="165" fontId="8" fillId="0" borderId="5" xfId="0" applyNumberFormat="1" applyFont="1" applyFill="1" applyBorder="1" applyAlignment="1">
      <alignment horizontal="center" vertical="center"/>
    </xf>
    <xf numFmtId="165" fontId="8" fillId="0" borderId="0" xfId="0" applyNumberFormat="1" applyFont="1" applyFill="1" applyBorder="1" applyAlignment="1">
      <alignment horizontal="center" vertical="center"/>
    </xf>
    <xf numFmtId="1" fontId="19" fillId="0" borderId="1" xfId="0" applyNumberFormat="1" applyFont="1" applyFill="1" applyBorder="1" applyAlignment="1">
      <alignment horizontal="center" vertical="top" wrapText="1"/>
    </xf>
    <xf numFmtId="164" fontId="19" fillId="0" borderId="1" xfId="0" applyNumberFormat="1" applyFont="1" applyFill="1" applyBorder="1" applyAlignment="1">
      <alignment horizontal="center" vertical="top" wrapText="1"/>
    </xf>
    <xf numFmtId="164" fontId="19" fillId="0" borderId="1" xfId="2" applyNumberFormat="1" applyFont="1" applyFill="1" applyBorder="1" applyAlignment="1">
      <alignment horizontal="center" vertical="top" wrapText="1"/>
    </xf>
    <xf numFmtId="0" fontId="20" fillId="0" borderId="0" xfId="0" applyFont="1" applyFill="1" applyAlignment="1">
      <alignment horizontal="center" vertical="top" wrapText="1"/>
    </xf>
    <xf numFmtId="2" fontId="20" fillId="0" borderId="1" xfId="0" applyNumberFormat="1" applyFont="1" applyFill="1" applyBorder="1" applyAlignment="1">
      <alignment horizontal="center" vertical="top" wrapText="1"/>
    </xf>
    <xf numFmtId="164" fontId="20" fillId="0" borderId="1" xfId="0" applyNumberFormat="1" applyFont="1" applyFill="1" applyBorder="1" applyAlignment="1">
      <alignment horizontal="center" vertical="top" wrapText="1"/>
    </xf>
    <xf numFmtId="9" fontId="20" fillId="0" borderId="1" xfId="2" applyFont="1" applyFill="1" applyBorder="1" applyAlignment="1">
      <alignment horizontal="center" vertical="top" wrapText="1"/>
    </xf>
    <xf numFmtId="164" fontId="20" fillId="0" borderId="0" xfId="0" applyNumberFormat="1" applyFont="1" applyFill="1" applyAlignment="1">
      <alignment horizontal="center" vertical="top" wrapText="1"/>
    </xf>
    <xf numFmtId="1" fontId="20" fillId="0" borderId="0" xfId="0" applyNumberFormat="1" applyFont="1" applyFill="1" applyAlignment="1">
      <alignment horizontal="center" vertical="top" wrapText="1"/>
    </xf>
    <xf numFmtId="1" fontId="20" fillId="0" borderId="1" xfId="0" applyNumberFormat="1" applyFont="1" applyFill="1" applyBorder="1" applyAlignment="1">
      <alignment horizontal="center" vertical="top" wrapText="1"/>
    </xf>
    <xf numFmtId="164" fontId="20" fillId="0" borderId="1" xfId="0" applyNumberFormat="1" applyFont="1" applyBorder="1" applyAlignment="1">
      <alignment horizontal="center" vertical="top" wrapText="1"/>
    </xf>
    <xf numFmtId="164" fontId="20" fillId="0" borderId="1" xfId="2" applyNumberFormat="1" applyFont="1" applyBorder="1" applyAlignment="1">
      <alignment horizontal="center" vertical="top" wrapText="1"/>
    </xf>
    <xf numFmtId="164" fontId="20" fillId="0" borderId="1" xfId="2" applyNumberFormat="1" applyFont="1" applyFill="1" applyBorder="1" applyAlignment="1">
      <alignment horizontal="center" vertical="top" wrapText="1"/>
    </xf>
    <xf numFmtId="0" fontId="26" fillId="0" borderId="1" xfId="0" applyFont="1" applyFill="1" applyBorder="1" applyAlignment="1">
      <alignment horizontal="left" vertical="top"/>
    </xf>
    <xf numFmtId="0" fontId="27" fillId="0" borderId="1" xfId="0" applyFont="1" applyBorder="1" applyAlignment="1">
      <alignment horizontal="left" vertical="top" wrapText="1"/>
    </xf>
    <xf numFmtId="0" fontId="27" fillId="0" borderId="1" xfId="0" applyFont="1" applyFill="1" applyBorder="1" applyAlignment="1">
      <alignment horizontal="center" vertical="top"/>
    </xf>
    <xf numFmtId="49" fontId="26" fillId="0" borderId="1" xfId="0" applyNumberFormat="1" applyFont="1" applyFill="1" applyBorder="1" applyAlignment="1">
      <alignment horizontal="left" vertical="top"/>
    </xf>
    <xf numFmtId="1" fontId="27" fillId="0" borderId="1" xfId="0" applyNumberFormat="1" applyFont="1" applyBorder="1" applyAlignment="1">
      <alignment horizontal="left" vertical="top" wrapText="1"/>
    </xf>
    <xf numFmtId="1" fontId="28" fillId="0" borderId="1" xfId="0" applyNumberFormat="1" applyFont="1" applyFill="1" applyBorder="1" applyAlignment="1">
      <alignment horizontal="center" vertical="top"/>
    </xf>
    <xf numFmtId="0" fontId="26" fillId="0" borderId="0" xfId="0" applyFont="1" applyFill="1" applyAlignment="1">
      <alignment horizontal="left" vertical="top"/>
    </xf>
    <xf numFmtId="0" fontId="27" fillId="0" borderId="0" xfId="0" applyFont="1" applyAlignment="1">
      <alignment horizontal="left" vertical="top" wrapText="1"/>
    </xf>
    <xf numFmtId="0" fontId="28" fillId="0" borderId="0" xfId="0" applyFont="1" applyFill="1" applyAlignment="1">
      <alignment horizontal="center" vertical="top"/>
    </xf>
    <xf numFmtId="1" fontId="28" fillId="0" borderId="1" xfId="0" applyNumberFormat="1" applyFont="1" applyBorder="1" applyAlignment="1">
      <alignment horizontal="center" vertical="top" wrapText="1"/>
    </xf>
    <xf numFmtId="0" fontId="6" fillId="0" borderId="8" xfId="0" applyFont="1" applyFill="1" applyBorder="1" applyAlignment="1">
      <alignment horizontal="left"/>
    </xf>
    <xf numFmtId="164" fontId="8" fillId="0" borderId="9" xfId="0" applyNumberFormat="1" applyFont="1" applyFill="1" applyBorder="1" applyAlignment="1">
      <alignment horizontal="center"/>
    </xf>
    <xf numFmtId="164" fontId="9" fillId="0" borderId="9" xfId="0" applyNumberFormat="1" applyFont="1" applyFill="1" applyBorder="1" applyAlignment="1">
      <alignment horizontal="center"/>
    </xf>
    <xf numFmtId="164" fontId="9" fillId="0" borderId="19" xfId="0" applyNumberFormat="1" applyFont="1" applyFill="1" applyBorder="1" applyAlignment="1">
      <alignment horizontal="center"/>
    </xf>
    <xf numFmtId="164" fontId="8" fillId="0" borderId="44" xfId="0" applyNumberFormat="1" applyFont="1" applyFill="1" applyBorder="1" applyAlignment="1">
      <alignment horizontal="center"/>
    </xf>
    <xf numFmtId="164" fontId="9" fillId="0" borderId="44" xfId="0" applyNumberFormat="1" applyFont="1" applyFill="1" applyBorder="1" applyAlignment="1">
      <alignment horizontal="center"/>
    </xf>
    <xf numFmtId="1" fontId="5" fillId="0" borderId="1" xfId="0" applyNumberFormat="1" applyFont="1" applyFill="1" applyBorder="1" applyAlignment="1"/>
    <xf numFmtId="0" fontId="6" fillId="0" borderId="4" xfId="0" applyFont="1" applyFill="1" applyBorder="1" applyAlignment="1">
      <alignment horizontal="left"/>
    </xf>
    <xf numFmtId="0" fontId="6" fillId="0" borderId="3" xfId="0" applyFont="1" applyFill="1" applyBorder="1" applyAlignment="1">
      <alignment horizontal="center" vertical="center"/>
    </xf>
    <xf numFmtId="164" fontId="6" fillId="0" borderId="2" xfId="0" applyNumberFormat="1" applyFont="1" applyFill="1" applyBorder="1" applyAlignment="1">
      <alignment horizontal="right" vertical="center"/>
    </xf>
    <xf numFmtId="164" fontId="6" fillId="0" borderId="2" xfId="0" applyNumberFormat="1" applyFont="1" applyFill="1" applyBorder="1" applyAlignment="1">
      <alignment horizontal="center" vertical="center"/>
    </xf>
    <xf numFmtId="164" fontId="6" fillId="0" borderId="2" xfId="0" applyNumberFormat="1" applyFont="1" applyFill="1" applyBorder="1" applyAlignment="1">
      <alignment horizontal="left" vertical="center"/>
    </xf>
    <xf numFmtId="164" fontId="8" fillId="0" borderId="2" xfId="0" applyNumberFormat="1" applyFont="1" applyFill="1" applyBorder="1" applyAlignment="1">
      <alignment horizontal="right" vertical="center"/>
    </xf>
    <xf numFmtId="164" fontId="8" fillId="0" borderId="2" xfId="0" applyNumberFormat="1" applyFont="1" applyFill="1" applyBorder="1" applyAlignment="1">
      <alignment horizontal="center" vertical="center"/>
    </xf>
    <xf numFmtId="164" fontId="8" fillId="0" borderId="3" xfId="0" applyNumberFormat="1" applyFont="1" applyFill="1" applyBorder="1" applyAlignment="1">
      <alignment horizontal="left" vertical="center"/>
    </xf>
    <xf numFmtId="164" fontId="6" fillId="0" borderId="52" xfId="0" applyNumberFormat="1" applyFont="1" applyFill="1" applyBorder="1" applyAlignment="1">
      <alignment horizontal="center" vertical="center"/>
    </xf>
    <xf numFmtId="164" fontId="8" fillId="0" borderId="3" xfId="0" applyNumberFormat="1" applyFont="1" applyFill="1" applyBorder="1" applyAlignment="1">
      <alignment horizontal="center" vertical="center"/>
    </xf>
    <xf numFmtId="164" fontId="8" fillId="0" borderId="4" xfId="0" applyNumberFormat="1" applyFont="1" applyFill="1" applyBorder="1" applyAlignment="1">
      <alignment horizontal="center" vertical="center"/>
    </xf>
    <xf numFmtId="164" fontId="31" fillId="0" borderId="1" xfId="0" applyNumberFormat="1" applyFont="1" applyFill="1" applyBorder="1" applyAlignment="1">
      <alignment horizontal="center"/>
    </xf>
    <xf numFmtId="164" fontId="32" fillId="0" borderId="1" xfId="0" applyNumberFormat="1" applyFont="1" applyFill="1" applyBorder="1" applyAlignment="1">
      <alignment horizontal="center"/>
    </xf>
    <xf numFmtId="164" fontId="33" fillId="0" borderId="1" xfId="0" applyNumberFormat="1" applyFont="1" applyFill="1" applyBorder="1" applyAlignment="1">
      <alignment horizontal="center"/>
    </xf>
    <xf numFmtId="0" fontId="20" fillId="0" borderId="6" xfId="0" applyFont="1" applyFill="1" applyBorder="1" applyAlignment="1">
      <alignment horizontal="center" vertical="center"/>
    </xf>
    <xf numFmtId="164" fontId="19" fillId="0" borderId="0" xfId="0" applyNumberFormat="1" applyFont="1" applyFill="1" applyBorder="1" applyAlignment="1">
      <alignment horizontal="right" vertical="center"/>
    </xf>
    <xf numFmtId="164" fontId="19" fillId="0" borderId="6" xfId="0" applyNumberFormat="1" applyFont="1" applyFill="1" applyBorder="1" applyAlignment="1">
      <alignment horizontal="left" vertical="center"/>
    </xf>
    <xf numFmtId="164" fontId="20" fillId="0" borderId="16" xfId="0" applyNumberFormat="1" applyFont="1" applyFill="1" applyBorder="1" applyAlignment="1">
      <alignment horizontal="center" vertical="center"/>
    </xf>
    <xf numFmtId="164" fontId="20" fillId="0" borderId="0" xfId="0" applyNumberFormat="1" applyFont="1" applyFill="1" applyBorder="1" applyAlignment="1">
      <alignment horizontal="center" vertical="center"/>
    </xf>
    <xf numFmtId="0" fontId="20" fillId="0" borderId="1" xfId="0" applyFont="1" applyFill="1" applyBorder="1" applyAlignment="1">
      <alignment horizontal="left"/>
    </xf>
    <xf numFmtId="164" fontId="35" fillId="0" borderId="1" xfId="0" applyNumberFormat="1" applyFont="1" applyFill="1" applyBorder="1" applyAlignment="1">
      <alignment horizontal="center"/>
    </xf>
    <xf numFmtId="164" fontId="36" fillId="0" borderId="1" xfId="0" applyNumberFormat="1" applyFont="1" applyFill="1" applyBorder="1" applyAlignment="1">
      <alignment horizontal="center"/>
    </xf>
    <xf numFmtId="164" fontId="37" fillId="0" borderId="1" xfId="0" applyNumberFormat="1" applyFont="1" applyFill="1" applyBorder="1" applyAlignment="1">
      <alignment horizontal="center"/>
    </xf>
    <xf numFmtId="164" fontId="38" fillId="0" borderId="1" xfId="0" applyNumberFormat="1" applyFont="1" applyFill="1" applyBorder="1" applyAlignment="1">
      <alignment horizontal="center"/>
    </xf>
    <xf numFmtId="164" fontId="39" fillId="0" borderId="1" xfId="0" applyNumberFormat="1" applyFont="1" applyFill="1" applyBorder="1" applyAlignment="1">
      <alignment horizontal="center"/>
    </xf>
    <xf numFmtId="0" fontId="20" fillId="0" borderId="0" xfId="0" applyFont="1" applyFill="1" applyBorder="1" applyAlignment="1">
      <alignment horizontal="center"/>
    </xf>
    <xf numFmtId="0" fontId="20" fillId="0" borderId="5" xfId="0" applyFont="1" applyFill="1" applyBorder="1" applyAlignment="1">
      <alignment horizontal="left"/>
    </xf>
    <xf numFmtId="164" fontId="20" fillId="0" borderId="0" xfId="0" applyNumberFormat="1" applyFont="1" applyFill="1" applyBorder="1" applyAlignment="1">
      <alignment horizontal="right" vertical="center"/>
    </xf>
    <xf numFmtId="164" fontId="20" fillId="0" borderId="0" xfId="0" applyNumberFormat="1" applyFont="1" applyFill="1" applyBorder="1" applyAlignment="1">
      <alignment horizontal="left" vertical="center"/>
    </xf>
    <xf numFmtId="164" fontId="19" fillId="0" borderId="0" xfId="0" applyNumberFormat="1" applyFont="1" applyFill="1" applyBorder="1" applyAlignment="1">
      <alignment horizontal="center" vertical="center"/>
    </xf>
    <xf numFmtId="164" fontId="19" fillId="0" borderId="6" xfId="0" applyNumberFormat="1" applyFont="1" applyFill="1" applyBorder="1" applyAlignment="1">
      <alignment horizontal="center" vertical="center"/>
    </xf>
    <xf numFmtId="164" fontId="19" fillId="0" borderId="5" xfId="0" applyNumberFormat="1" applyFont="1" applyFill="1" applyBorder="1" applyAlignment="1">
      <alignment horizontal="center" vertical="center"/>
    </xf>
    <xf numFmtId="0" fontId="40" fillId="0" borderId="1" xfId="0" applyFont="1" applyFill="1" applyBorder="1" applyAlignment="1">
      <alignment horizontal="center"/>
    </xf>
    <xf numFmtId="1" fontId="40" fillId="0" borderId="1" xfId="0" applyNumberFormat="1" applyFont="1" applyFill="1" applyBorder="1" applyAlignment="1">
      <alignment horizontal="center"/>
    </xf>
    <xf numFmtId="164" fontId="33" fillId="2" borderId="9" xfId="0" applyNumberFormat="1" applyFont="1" applyFill="1" applyBorder="1" applyAlignment="1">
      <alignment horizontal="center"/>
    </xf>
    <xf numFmtId="164" fontId="40" fillId="0" borderId="1" xfId="0" applyNumberFormat="1" applyFont="1" applyFill="1" applyBorder="1" applyAlignment="1">
      <alignment horizontal="center"/>
    </xf>
    <xf numFmtId="9" fontId="41" fillId="0" borderId="1" xfId="2" applyFont="1" applyFill="1" applyBorder="1" applyAlignment="1">
      <alignment horizontal="center"/>
    </xf>
    <xf numFmtId="9" fontId="41" fillId="4" borderId="44" xfId="2" applyFont="1" applyFill="1" applyBorder="1" applyAlignment="1">
      <alignment horizontal="center"/>
    </xf>
    <xf numFmtId="0" fontId="40" fillId="0" borderId="0" xfId="0" applyFont="1" applyFill="1" applyBorder="1" applyAlignment="1">
      <alignment horizontal="center"/>
    </xf>
    <xf numFmtId="1" fontId="42" fillId="0" borderId="1" xfId="0" applyNumberFormat="1" applyFont="1" applyFill="1" applyBorder="1" applyAlignment="1">
      <alignment horizontal="centerContinuous"/>
    </xf>
    <xf numFmtId="164" fontId="37" fillId="0" borderId="19" xfId="0" applyNumberFormat="1" applyFont="1" applyFill="1" applyBorder="1" applyAlignment="1">
      <alignment horizontal="center"/>
    </xf>
    <xf numFmtId="0" fontId="20" fillId="0" borderId="8" xfId="0" applyFont="1" applyFill="1" applyBorder="1" applyAlignment="1">
      <alignment horizontal="left"/>
    </xf>
    <xf numFmtId="164" fontId="38" fillId="0" borderId="19" xfId="0" applyNumberFormat="1" applyFont="1" applyFill="1" applyBorder="1" applyAlignment="1">
      <alignment horizontal="center"/>
    </xf>
    <xf numFmtId="0" fontId="43" fillId="0" borderId="0" xfId="0" applyFont="1" applyAlignment="1">
      <alignment vertical="center"/>
    </xf>
    <xf numFmtId="0" fontId="44" fillId="0" borderId="0" xfId="0" applyFont="1" applyAlignment="1">
      <alignment vertical="center"/>
    </xf>
    <xf numFmtId="0" fontId="46" fillId="0" borderId="0" xfId="0" applyFont="1" applyAlignment="1">
      <alignment vertical="center"/>
    </xf>
    <xf numFmtId="0" fontId="47" fillId="0" borderId="0" xfId="0" applyFont="1" applyAlignment="1">
      <alignment vertical="center"/>
    </xf>
    <xf numFmtId="0" fontId="21" fillId="7" borderId="47" xfId="0" applyFont="1" applyFill="1" applyBorder="1" applyAlignment="1">
      <alignment horizontal="center" vertical="center" wrapText="1"/>
    </xf>
    <xf numFmtId="0" fontId="21" fillId="7" borderId="48" xfId="0" applyFont="1" applyFill="1" applyBorder="1" applyAlignment="1">
      <alignment horizontal="center" vertical="center" wrapText="1"/>
    </xf>
    <xf numFmtId="0" fontId="5" fillId="0" borderId="8" xfId="0" applyFont="1" applyFill="1" applyBorder="1" applyAlignment="1">
      <alignment horizontal="center"/>
    </xf>
    <xf numFmtId="0" fontId="5" fillId="0" borderId="19" xfId="0" applyFont="1" applyFill="1" applyBorder="1" applyAlignment="1">
      <alignment horizontal="center"/>
    </xf>
    <xf numFmtId="0" fontId="27" fillId="0" borderId="0" xfId="0" applyFont="1"/>
    <xf numFmtId="0" fontId="48" fillId="0" borderId="0" xfId="0" applyFont="1"/>
    <xf numFmtId="0" fontId="49" fillId="0" borderId="0" xfId="0" applyFont="1" applyAlignment="1">
      <alignment vertical="center"/>
    </xf>
    <xf numFmtId="0" fontId="48" fillId="0" borderId="0" xfId="0" applyFont="1" applyAlignment="1">
      <alignment vertical="center"/>
    </xf>
  </cellXfs>
  <cellStyles count="3">
    <cellStyle name="Hiperłącze" xfId="1" builtinId="8"/>
    <cellStyle name="Normalny" xfId="0" builtinId="0"/>
    <cellStyle name="Procentowy"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FF00"/>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ukasz%20Michalczyk%20%3cLM@tardigrada.net%3e?subject=Tardigrada%20Morphometric%20Template%20(Hypsibioidea%20&amp;%20Isohypsibioidea%20ver.%20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C21"/>
  <sheetViews>
    <sheetView tabSelected="1" workbookViewId="0">
      <selection activeCell="A6" sqref="A6:XFD6"/>
    </sheetView>
  </sheetViews>
  <sheetFormatPr defaultRowHeight="12.75" x14ac:dyDescent="0.2"/>
  <cols>
    <col min="1" max="1" width="3" customWidth="1"/>
    <col min="2" max="2" width="3.7109375" style="36" customWidth="1"/>
    <col min="3" max="3" width="116.5703125" customWidth="1"/>
  </cols>
  <sheetData>
    <row r="1" spans="1:3" s="258" customFormat="1" ht="15" customHeight="1" x14ac:dyDescent="0.2">
      <c r="A1" s="250" t="s">
        <v>153</v>
      </c>
    </row>
    <row r="2" spans="1:3" s="259" customFormat="1" ht="15.95" customHeight="1" x14ac:dyDescent="0.2">
      <c r="A2" s="251" t="s">
        <v>156</v>
      </c>
    </row>
    <row r="3" spans="1:3" s="259" customFormat="1" ht="15.95" customHeight="1" x14ac:dyDescent="0.2">
      <c r="A3" s="252" t="s">
        <v>124</v>
      </c>
    </row>
    <row r="4" spans="1:3" s="259" customFormat="1" ht="15.95" customHeight="1" x14ac:dyDescent="0.2">
      <c r="A4" s="253" t="s">
        <v>154</v>
      </c>
    </row>
    <row r="5" spans="1:3" s="259" customFormat="1" ht="15.95" customHeight="1" x14ac:dyDescent="0.2">
      <c r="A5" s="253"/>
    </row>
    <row r="6" spans="1:3" s="258" customFormat="1" ht="15" customHeight="1" x14ac:dyDescent="0.2">
      <c r="A6" s="260" t="s">
        <v>157</v>
      </c>
    </row>
    <row r="7" spans="1:3" s="259" customFormat="1" ht="15" customHeight="1" x14ac:dyDescent="0.2">
      <c r="A7" s="252" t="s">
        <v>155</v>
      </c>
    </row>
    <row r="8" spans="1:3" s="259" customFormat="1" ht="15" customHeight="1" x14ac:dyDescent="0.2">
      <c r="A8" s="261"/>
    </row>
    <row r="9" spans="1:3" s="259" customFormat="1" ht="15" customHeight="1" x14ac:dyDescent="0.2">
      <c r="A9" s="251" t="s">
        <v>158</v>
      </c>
    </row>
    <row r="11" spans="1:3" ht="13.5" thickBot="1" x14ac:dyDescent="0.25"/>
    <row r="12" spans="1:3" ht="19.149999999999999" customHeight="1" thickBot="1" x14ac:dyDescent="0.25">
      <c r="B12" s="254" t="s">
        <v>0</v>
      </c>
      <c r="C12" s="255"/>
    </row>
    <row r="13" spans="1:3" ht="15.75" x14ac:dyDescent="0.2">
      <c r="B13" s="149">
        <v>1</v>
      </c>
      <c r="C13" s="150" t="s">
        <v>121</v>
      </c>
    </row>
    <row r="14" spans="1:3" ht="63" x14ac:dyDescent="0.2">
      <c r="B14" s="151">
        <v>2</v>
      </c>
      <c r="C14" s="152" t="s">
        <v>83</v>
      </c>
    </row>
    <row r="15" spans="1:3" ht="47.25" x14ac:dyDescent="0.2">
      <c r="B15" s="149">
        <v>3</v>
      </c>
      <c r="C15" s="152" t="s">
        <v>1</v>
      </c>
    </row>
    <row r="16" spans="1:3" ht="47.25" x14ac:dyDescent="0.2">
      <c r="B16" s="151">
        <v>4</v>
      </c>
      <c r="C16" s="152" t="s">
        <v>84</v>
      </c>
    </row>
    <row r="17" spans="2:3" ht="31.5" x14ac:dyDescent="0.2">
      <c r="B17" s="149">
        <v>5</v>
      </c>
      <c r="C17" s="152" t="s">
        <v>2</v>
      </c>
    </row>
    <row r="18" spans="2:3" ht="31.5" x14ac:dyDescent="0.2">
      <c r="B18" s="151">
        <v>6</v>
      </c>
      <c r="C18" s="152" t="s">
        <v>3</v>
      </c>
    </row>
    <row r="19" spans="2:3" ht="31.5" x14ac:dyDescent="0.2">
      <c r="B19" s="149">
        <v>7</v>
      </c>
      <c r="C19" s="153" t="s">
        <v>4</v>
      </c>
    </row>
    <row r="20" spans="2:3" ht="63" x14ac:dyDescent="0.2">
      <c r="B20" s="154">
        <v>8</v>
      </c>
      <c r="C20" s="155" t="s">
        <v>122</v>
      </c>
    </row>
    <row r="21" spans="2:3" ht="16.5" thickBot="1" x14ac:dyDescent="0.25">
      <c r="B21" s="156">
        <v>9</v>
      </c>
      <c r="C21" s="157" t="s">
        <v>5</v>
      </c>
    </row>
  </sheetData>
  <mergeCells count="1">
    <mergeCell ref="B12:C12"/>
  </mergeCells>
  <hyperlinks>
    <hyperlink ref="C21" r:id="rId1"/>
  </hyperlinks>
  <pageMargins left="0.7" right="0.7" top="0.75" bottom="0.75" header="0.3" footer="0.3"/>
  <pageSetup paperSize="9" orientation="portrait" horizontalDpi="1200" verticalDpi="12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D7"/>
  <sheetViews>
    <sheetView zoomScale="175" zoomScaleNormal="175" workbookViewId="0">
      <selection activeCell="D4" sqref="D4"/>
    </sheetView>
  </sheetViews>
  <sheetFormatPr defaultColWidth="8.85546875" defaultRowHeight="20.25" x14ac:dyDescent="0.3"/>
  <cols>
    <col min="1" max="1" width="3.7109375" style="114" customWidth="1"/>
    <col min="2" max="2" width="20.42578125" style="114" customWidth="1"/>
    <col min="3" max="3" width="3.7109375" style="114" customWidth="1"/>
    <col min="4" max="4" width="55.85546875" style="114" customWidth="1"/>
    <col min="5" max="16384" width="8.85546875" style="114"/>
  </cols>
  <sheetData>
    <row r="2" spans="2:4" x14ac:dyDescent="0.3">
      <c r="B2" s="118" t="s">
        <v>6</v>
      </c>
      <c r="D2" s="115" t="s">
        <v>151</v>
      </c>
    </row>
    <row r="3" spans="2:4" x14ac:dyDescent="0.3">
      <c r="B3" s="118" t="s">
        <v>7</v>
      </c>
      <c r="D3" s="116" t="s">
        <v>123</v>
      </c>
    </row>
    <row r="4" spans="2:4" x14ac:dyDescent="0.3">
      <c r="B4" s="118" t="s">
        <v>8</v>
      </c>
      <c r="D4" s="116" t="s">
        <v>152</v>
      </c>
    </row>
    <row r="5" spans="2:4" x14ac:dyDescent="0.3">
      <c r="B5" s="119"/>
      <c r="D5" s="117"/>
    </row>
    <row r="6" spans="2:4" x14ac:dyDescent="0.3">
      <c r="B6" s="118" t="s">
        <v>9</v>
      </c>
      <c r="D6" s="116" t="s">
        <v>124</v>
      </c>
    </row>
    <row r="7" spans="2:4" x14ac:dyDescent="0.3">
      <c r="B7" s="118" t="s">
        <v>10</v>
      </c>
      <c r="D7" s="116" t="s">
        <v>125</v>
      </c>
    </row>
  </sheetData>
  <pageMargins left="0.7" right="0.7" top="0.75" bottom="0.75" header="0.3" footer="0.3"/>
  <pageSetup paperSize="9" orientation="portrait" horizontalDpi="4294967294"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X80"/>
  <sheetViews>
    <sheetView workbookViewId="0">
      <pane xSplit="1" ySplit="2" topLeftCell="B3" activePane="bottomRight" state="frozen"/>
      <selection pane="topRight" activeCell="B1" sqref="B1"/>
      <selection pane="bottomLeft" activeCell="A3" sqref="A3"/>
      <selection pane="bottomRight" activeCell="U18" sqref="U18"/>
    </sheetView>
  </sheetViews>
  <sheetFormatPr defaultColWidth="9.140625" defaultRowHeight="12.75" x14ac:dyDescent="0.2"/>
  <cols>
    <col min="1" max="1" width="32.140625" style="2" customWidth="1"/>
    <col min="2" max="3" width="6.7109375" style="129" customWidth="1"/>
    <col min="4" max="7" width="6.7109375" style="2" customWidth="1"/>
    <col min="8" max="8" width="6.7109375" style="245" customWidth="1"/>
    <col min="9" max="61" width="6.7109375" style="2" customWidth="1"/>
    <col min="62" max="62" width="2.85546875" style="2" customWidth="1"/>
    <col min="63" max="63" width="35.5703125" style="2" customWidth="1"/>
    <col min="64" max="64" width="3.42578125" style="2" customWidth="1"/>
    <col min="65" max="65" width="6.140625" style="2" customWidth="1"/>
    <col min="66" max="66" width="2.42578125" style="2" customWidth="1"/>
    <col min="67" max="67" width="6.140625" style="2" customWidth="1"/>
    <col min="68" max="68" width="7.5703125" style="2" customWidth="1"/>
    <col min="69" max="69" width="2.42578125" style="2" customWidth="1"/>
    <col min="70" max="70" width="7.5703125" style="2" customWidth="1"/>
    <col min="71" max="71" width="7.7109375" style="2" customWidth="1"/>
    <col min="72" max="72" width="7.5703125" style="2" customWidth="1"/>
    <col min="73" max="73" width="7.7109375" style="2" customWidth="1"/>
    <col min="74" max="74" width="7.42578125" style="2" customWidth="1"/>
    <col min="75" max="75" width="5.85546875" style="2" customWidth="1"/>
    <col min="76" max="76" width="7.5703125" style="2" customWidth="1"/>
    <col min="77" max="16384" width="9.140625" style="2"/>
  </cols>
  <sheetData>
    <row r="1" spans="1:76" ht="13.5" customHeight="1" x14ac:dyDescent="0.2">
      <c r="A1" s="1" t="s">
        <v>11</v>
      </c>
      <c r="B1" s="136" t="s">
        <v>142</v>
      </c>
      <c r="C1" s="136"/>
      <c r="D1" s="134" t="s">
        <v>126</v>
      </c>
      <c r="E1" s="134"/>
      <c r="F1" s="206" t="s">
        <v>127</v>
      </c>
      <c r="G1" s="206"/>
      <c r="H1" s="246" t="s">
        <v>128</v>
      </c>
      <c r="I1" s="134"/>
      <c r="J1" s="134" t="s">
        <v>143</v>
      </c>
      <c r="K1" s="134"/>
      <c r="L1" s="134" t="s">
        <v>144</v>
      </c>
      <c r="M1" s="134"/>
      <c r="N1" s="134" t="s">
        <v>145</v>
      </c>
      <c r="O1" s="134"/>
      <c r="P1" s="134" t="s">
        <v>146</v>
      </c>
      <c r="Q1" s="134"/>
      <c r="R1" s="134" t="s">
        <v>147</v>
      </c>
      <c r="S1" s="134"/>
      <c r="T1" s="134" t="s">
        <v>148</v>
      </c>
      <c r="U1" s="134"/>
      <c r="V1" s="134" t="s">
        <v>149</v>
      </c>
      <c r="W1" s="134"/>
      <c r="X1" s="134" t="s">
        <v>150</v>
      </c>
      <c r="Y1" s="133"/>
      <c r="Z1" s="133">
        <v>13</v>
      </c>
      <c r="AA1" s="133"/>
      <c r="AB1" s="133">
        <v>14</v>
      </c>
      <c r="AC1" s="133"/>
      <c r="AD1" s="133">
        <v>15</v>
      </c>
      <c r="AE1" s="133"/>
      <c r="AF1" s="133">
        <v>16</v>
      </c>
      <c r="AG1" s="133"/>
      <c r="AH1" s="133">
        <v>17</v>
      </c>
      <c r="AI1" s="133"/>
      <c r="AJ1" s="133">
        <v>18</v>
      </c>
      <c r="AK1" s="133"/>
      <c r="AL1" s="133">
        <v>19</v>
      </c>
      <c r="AM1" s="133"/>
      <c r="AN1" s="133">
        <v>20</v>
      </c>
      <c r="AO1" s="133"/>
      <c r="AP1" s="133">
        <v>21</v>
      </c>
      <c r="AQ1" s="133"/>
      <c r="AR1" s="133">
        <v>22</v>
      </c>
      <c r="AS1" s="133"/>
      <c r="AT1" s="133">
        <v>23</v>
      </c>
      <c r="AU1" s="133"/>
      <c r="AV1" s="133">
        <v>24</v>
      </c>
      <c r="AW1" s="133"/>
      <c r="AX1" s="133">
        <v>25</v>
      </c>
      <c r="AY1" s="133"/>
      <c r="AZ1" s="133">
        <v>26</v>
      </c>
      <c r="BA1" s="133"/>
      <c r="BB1" s="133">
        <v>27</v>
      </c>
      <c r="BC1" s="133"/>
      <c r="BD1" s="133">
        <v>28</v>
      </c>
      <c r="BE1" s="133"/>
      <c r="BF1" s="133">
        <v>29</v>
      </c>
      <c r="BG1" s="133"/>
      <c r="BH1" s="133">
        <v>30</v>
      </c>
      <c r="BI1" s="133"/>
      <c r="BK1" s="138" t="s">
        <v>12</v>
      </c>
      <c r="BL1" s="144" t="s">
        <v>13</v>
      </c>
      <c r="BM1" s="137" t="s">
        <v>14</v>
      </c>
      <c r="BN1" s="137"/>
      <c r="BO1" s="137"/>
      <c r="BP1" s="137"/>
      <c r="BQ1" s="137"/>
      <c r="BR1" s="140"/>
      <c r="BS1" s="137" t="s">
        <v>15</v>
      </c>
      <c r="BT1" s="140"/>
      <c r="BU1" s="137" t="s">
        <v>16</v>
      </c>
      <c r="BV1" s="141"/>
      <c r="BW1" s="137" t="s">
        <v>17</v>
      </c>
      <c r="BX1" s="137"/>
    </row>
    <row r="2" spans="1:76" x14ac:dyDescent="0.2">
      <c r="A2" s="3" t="s">
        <v>12</v>
      </c>
      <c r="B2" s="112" t="s">
        <v>18</v>
      </c>
      <c r="C2" s="120" t="s">
        <v>19</v>
      </c>
      <c r="D2" s="4" t="s">
        <v>18</v>
      </c>
      <c r="E2" s="17" t="s">
        <v>19</v>
      </c>
      <c r="F2" s="4" t="s">
        <v>18</v>
      </c>
      <c r="G2" s="17" t="s">
        <v>19</v>
      </c>
      <c r="H2" s="239" t="s">
        <v>18</v>
      </c>
      <c r="I2" s="17" t="s">
        <v>19</v>
      </c>
      <c r="J2" s="4" t="s">
        <v>18</v>
      </c>
      <c r="K2" s="17" t="s">
        <v>19</v>
      </c>
      <c r="L2" s="4" t="s">
        <v>18</v>
      </c>
      <c r="M2" s="17" t="s">
        <v>19</v>
      </c>
      <c r="N2" s="4" t="s">
        <v>18</v>
      </c>
      <c r="O2" s="17" t="s">
        <v>19</v>
      </c>
      <c r="P2" s="4" t="s">
        <v>18</v>
      </c>
      <c r="Q2" s="17" t="s">
        <v>19</v>
      </c>
      <c r="R2" s="4" t="s">
        <v>18</v>
      </c>
      <c r="S2" s="17" t="s">
        <v>19</v>
      </c>
      <c r="T2" s="4" t="s">
        <v>18</v>
      </c>
      <c r="U2" s="17" t="s">
        <v>19</v>
      </c>
      <c r="V2" s="4" t="s">
        <v>18</v>
      </c>
      <c r="W2" s="17" t="s">
        <v>19</v>
      </c>
      <c r="X2" s="4" t="s">
        <v>18</v>
      </c>
      <c r="Y2" s="17" t="s">
        <v>19</v>
      </c>
      <c r="Z2" s="4" t="s">
        <v>18</v>
      </c>
      <c r="AA2" s="17" t="s">
        <v>19</v>
      </c>
      <c r="AB2" s="4" t="s">
        <v>18</v>
      </c>
      <c r="AC2" s="17" t="s">
        <v>19</v>
      </c>
      <c r="AD2" s="4" t="s">
        <v>18</v>
      </c>
      <c r="AE2" s="17" t="s">
        <v>19</v>
      </c>
      <c r="AF2" s="4" t="s">
        <v>18</v>
      </c>
      <c r="AG2" s="17" t="s">
        <v>19</v>
      </c>
      <c r="AH2" s="4" t="s">
        <v>18</v>
      </c>
      <c r="AI2" s="17" t="s">
        <v>19</v>
      </c>
      <c r="AJ2" s="4" t="s">
        <v>18</v>
      </c>
      <c r="AK2" s="17" t="s">
        <v>19</v>
      </c>
      <c r="AL2" s="4" t="s">
        <v>18</v>
      </c>
      <c r="AM2" s="17" t="s">
        <v>19</v>
      </c>
      <c r="AN2" s="4" t="s">
        <v>18</v>
      </c>
      <c r="AO2" s="17" t="s">
        <v>19</v>
      </c>
      <c r="AP2" s="4" t="s">
        <v>18</v>
      </c>
      <c r="AQ2" s="17" t="s">
        <v>19</v>
      </c>
      <c r="AR2" s="4" t="s">
        <v>18</v>
      </c>
      <c r="AS2" s="17" t="s">
        <v>19</v>
      </c>
      <c r="AT2" s="4" t="s">
        <v>18</v>
      </c>
      <c r="AU2" s="17" t="s">
        <v>19</v>
      </c>
      <c r="AV2" s="4" t="s">
        <v>18</v>
      </c>
      <c r="AW2" s="17" t="s">
        <v>19</v>
      </c>
      <c r="AX2" s="4" t="s">
        <v>18</v>
      </c>
      <c r="AY2" s="17" t="s">
        <v>19</v>
      </c>
      <c r="AZ2" s="4" t="s">
        <v>18</v>
      </c>
      <c r="BA2" s="17" t="s">
        <v>19</v>
      </c>
      <c r="BB2" s="4" t="s">
        <v>18</v>
      </c>
      <c r="BC2" s="17" t="s">
        <v>19</v>
      </c>
      <c r="BD2" s="4" t="s">
        <v>18</v>
      </c>
      <c r="BE2" s="17" t="s">
        <v>19</v>
      </c>
      <c r="BF2" s="4" t="s">
        <v>18</v>
      </c>
      <c r="BG2" s="17" t="s">
        <v>19</v>
      </c>
      <c r="BH2" s="4" t="s">
        <v>18</v>
      </c>
      <c r="BI2" s="17" t="s">
        <v>19</v>
      </c>
      <c r="BK2" s="139"/>
      <c r="BL2" s="145"/>
      <c r="BM2" s="135" t="s">
        <v>18</v>
      </c>
      <c r="BN2" s="135"/>
      <c r="BO2" s="135"/>
      <c r="BP2" s="142" t="s">
        <v>19</v>
      </c>
      <c r="BQ2" s="142"/>
      <c r="BR2" s="143"/>
      <c r="BS2" s="5" t="s">
        <v>18</v>
      </c>
      <c r="BT2" s="6" t="s">
        <v>19</v>
      </c>
      <c r="BU2" s="5" t="s">
        <v>18</v>
      </c>
      <c r="BV2" s="7" t="s">
        <v>19</v>
      </c>
      <c r="BW2" s="5" t="s">
        <v>18</v>
      </c>
      <c r="BX2" s="8" t="s">
        <v>19</v>
      </c>
    </row>
    <row r="3" spans="1:76" x14ac:dyDescent="0.2">
      <c r="A3" s="9" t="s">
        <v>20</v>
      </c>
      <c r="B3" s="113">
        <v>361.77</v>
      </c>
      <c r="C3" s="121">
        <f>IF(AND((B3&gt;0),(B$5&gt;0)),(B3/B$5*100),"")</f>
        <v>1806.1407888167746</v>
      </c>
      <c r="D3" s="30">
        <v>424.03</v>
      </c>
      <c r="E3" s="31">
        <f>IF(AND((D3&gt;0),(D$5&gt;0)),(D3/D$5*100),"")</f>
        <v>1712.5605815831984</v>
      </c>
      <c r="F3" s="30">
        <v>631.11</v>
      </c>
      <c r="G3" s="31">
        <f>IF(AND((F3&gt;0),(F$5&gt;0)),(F3/F$5*100),"")</f>
        <v>2203.5963687150838</v>
      </c>
      <c r="H3" s="240">
        <v>544.51</v>
      </c>
      <c r="I3" s="31">
        <f>IF(AND((H3&gt;0),(H$5&gt;0)),(H3/H$5*100),"")</f>
        <v>1946.7643904183053</v>
      </c>
      <c r="J3" s="30">
        <v>251.67</v>
      </c>
      <c r="K3" s="31">
        <f>IF(AND((J3&gt;0),(J$5&gt;0)),(J3/J$5*100),"")</f>
        <v>1421.0615471485035</v>
      </c>
      <c r="L3" s="30">
        <v>361.93</v>
      </c>
      <c r="M3" s="31">
        <f>IF(AND((L3&gt;0),(L$5&gt;0)),(L3/L$5*100),"")</f>
        <v>1721.0175939134569</v>
      </c>
      <c r="N3" s="30">
        <v>380.12</v>
      </c>
      <c r="O3" s="31">
        <f>IF(AND((N3&gt;0),(N$5&gt;0)),(N3/N$5*100),"")</f>
        <v>1657.0183086312118</v>
      </c>
      <c r="P3" s="30">
        <v>401.2</v>
      </c>
      <c r="Q3" s="31">
        <f>IF(AND((P3&gt;0),(P$5&gt;0)),(P3/P$5*100),"")</f>
        <v>1653.7510305028852</v>
      </c>
      <c r="R3" s="30">
        <v>475.65</v>
      </c>
      <c r="S3" s="31">
        <f>IF(AND((R3&gt;0),(R$5&gt;0)),(R3/R$5*100),"")</f>
        <v>2135.8329591378533</v>
      </c>
      <c r="T3" s="30">
        <v>477.87</v>
      </c>
      <c r="U3" s="31">
        <f>IF(AND((T3&gt;0),(T$5&gt;0)),(T3/T$5*100),"")</f>
        <v>2084.9476439790574</v>
      </c>
      <c r="V3" s="30">
        <v>417.19</v>
      </c>
      <c r="W3" s="31">
        <f>IF(AND((V3&gt;0),(V$5&gt;0)),(V3/V$5*100),"")</f>
        <v>1791.2838127951911</v>
      </c>
      <c r="X3" s="30">
        <v>525.69000000000005</v>
      </c>
      <c r="Y3" s="31">
        <f>IF(AND((X3&gt;0),(X$5&gt;0)),(X3/X$5*100),"")</f>
        <v>1961.5298507462689</v>
      </c>
      <c r="Z3" s="30"/>
      <c r="AA3" s="31" t="str">
        <f>IF(AND((Z3&gt;0),(Z$5&gt;0)),(Z3/Z$5*100),"")</f>
        <v/>
      </c>
      <c r="AB3" s="30"/>
      <c r="AC3" s="31" t="str">
        <f>IF(AND((AB3&gt;0),(AB$5&gt;0)),(AB3/AB$5*100),"")</f>
        <v/>
      </c>
      <c r="AD3" s="30"/>
      <c r="AE3" s="31" t="str">
        <f>IF(AND((AD3&gt;0),(AD$5&gt;0)),(AD3/AD$5*100),"")</f>
        <v/>
      </c>
      <c r="AF3" s="30"/>
      <c r="AG3" s="31" t="str">
        <f>IF(AND((AF3&gt;0),(AF$5&gt;0)),(AF3/AF$5*100),"")</f>
        <v/>
      </c>
      <c r="AH3" s="30"/>
      <c r="AI3" s="31" t="str">
        <f>IF(AND((AH3&gt;0),(AH$5&gt;0)),(AH3/AH$5*100),"")</f>
        <v/>
      </c>
      <c r="AJ3" s="30"/>
      <c r="AK3" s="31" t="str">
        <f>IF(AND((AJ3&gt;0),(AJ$5&gt;0)),(AJ3/AJ$5*100),"")</f>
        <v/>
      </c>
      <c r="AL3" s="30"/>
      <c r="AM3" s="31" t="str">
        <f>IF(AND((AL3&gt;0),(AL$5&gt;0)),(AL3/AL$5*100),"")</f>
        <v/>
      </c>
      <c r="AN3" s="30"/>
      <c r="AO3" s="31" t="str">
        <f>IF(AND((AN3&gt;0),(AN$5&gt;0)),(AN3/AN$5*100),"")</f>
        <v/>
      </c>
      <c r="AP3" s="30"/>
      <c r="AQ3" s="31" t="str">
        <f>IF(AND((AP3&gt;0),(AP$5&gt;0)),(AP3/AP$5*100),"")</f>
        <v/>
      </c>
      <c r="AR3" s="30"/>
      <c r="AS3" s="31" t="str">
        <f>IF(AND((AR3&gt;0),(AR$5&gt;0)),(AR3/AR$5*100),"")</f>
        <v/>
      </c>
      <c r="AT3" s="30"/>
      <c r="AU3" s="31" t="str">
        <f>IF(AND((AT3&gt;0),(AT$5&gt;0)),(AT3/AT$5*100),"")</f>
        <v/>
      </c>
      <c r="AV3" s="30"/>
      <c r="AW3" s="31" t="str">
        <f>IF(AND((AV3&gt;0),(AV$5&gt;0)),(AV3/AV$5*100),"")</f>
        <v/>
      </c>
      <c r="AX3" s="30"/>
      <c r="AY3" s="31" t="str">
        <f>IF(AND((AX3&gt;0),(AX$5&gt;0)),(AX3/AX$5*100),"")</f>
        <v/>
      </c>
      <c r="AZ3" s="30"/>
      <c r="BA3" s="31" t="str">
        <f>IF(AND((AZ3&gt;0),(AZ$5&gt;0)),(AZ3/AZ$5*100),"")</f>
        <v/>
      </c>
      <c r="BB3" s="30"/>
      <c r="BC3" s="31" t="str">
        <f>IF(AND((BB3&gt;0),(BB$5&gt;0)),(BB3/BB$5*100),"")</f>
        <v/>
      </c>
      <c r="BD3" s="30"/>
      <c r="BE3" s="31" t="str">
        <f>IF(AND((BD3&gt;0),(BD$5&gt;0)),(BD3/BD$5*100),"")</f>
        <v/>
      </c>
      <c r="BF3" s="30"/>
      <c r="BG3" s="31" t="str">
        <f>IF(AND((BF3&gt;0),(BF$5&gt;0)),(BF3/BF$5*100),"")</f>
        <v/>
      </c>
      <c r="BH3" s="30"/>
      <c r="BI3" s="31" t="str">
        <f>IF(AND((BH3&gt;0),(BH$5&gt;0)),(BH3/BH$5*100),"")</f>
        <v/>
      </c>
      <c r="BK3" s="11" t="str">
        <f t="shared" ref="BK3:BK66" si="0">A3</f>
        <v>Body length</v>
      </c>
      <c r="BL3" s="32">
        <f>COUNT(B3,D3,F3,H3,J3,L3,N3,P3,R3,T3,V3,X3,Z3,AB3,AD3,AF3,AH3,AJ3,AL3,AN3,AP3,AR3,AT3,AV3,AX3,AZ3,BB3,BD3,BF3,BH3)</f>
        <v>12</v>
      </c>
      <c r="BM3" s="33">
        <f>IF(SUM(B3,D3,F3,H3,J3,L3,N3,P3,R3,T3,V3,X3,Z3,AB3,AD3,AF3,AH3,AJ3,AL3,AN3,AP3,AR3,AT3,AV3,AX3,AZ3,BB3,BD3,BF3,BH3)&gt;0,MIN(B3,D3,F3,H3,J3,L3,N3,P3,R3,T3,V3,X3,Z3,AB3,AD3,AF3,AH3,AJ3,AL3,AN3,AP3,AR3,AT3,AV3,AX3,AZ3,BB3,BD3,BF3,BH3),"")</f>
        <v>251.67</v>
      </c>
      <c r="BN3" s="34" t="str">
        <f>IF(COUNT(BM3)&gt;0,"–","?")</f>
        <v>–</v>
      </c>
      <c r="BO3" s="35">
        <f>IF(SUM(B3,D3,F3,H3,J3,L3,N3,P3,R3,T3,V3,X3,Z3,AB3,AD3,AF3,AH3,AJ3,AL3,AN3,AP3,AR3,AT3,AV3,AX3,AZ3,BB3,BD3,BF3,BH3)&gt;0,MAX(B3,D3,F3,H3,J3,L3,N3,P3,R3,T3,V3,X3,Z3,AB3,AD3,AF3,AH3,AJ3,AL3,AN3,AP3,AR3,AT3,AV3,AX3,AZ3,BB3,BD3,BF3,BH3),"")</f>
        <v>631.11</v>
      </c>
      <c r="BP3" s="29">
        <f>IF(SUM(C3,E3,G3,I3,K3,M3,O3,Q3,S3,U3,W3,Y3,AA3,AC3,AE3,AG3,AI3,AK3,AM3,AO3,AQ3,AS3,AU3,AW3,AY3,BA3,BC3,BE3,BG3,BI3)&gt;0,MIN(C3,E3,G3,I3,K3,M3,O3,Q3,S3,U3,W3,Y3,AA3,AC3,AE3,AG3,AI3,AK3,AM3,AO3,AQ3,AS3,AU3,AW3,AY3,BA3,BC3,BE3,BG3,BI3),"")</f>
        <v>1421.0615471485035</v>
      </c>
      <c r="BQ3" s="28" t="str">
        <f>IF(COUNT(BP3)&gt;0,"–","?")</f>
        <v>–</v>
      </c>
      <c r="BR3" s="25">
        <f>IF(SUM(C3,E3,G3,I3,K3,M3,O3,Q3,S3,U3,W3,Y3,AA3,AC3,AE3,AG3,AI3,AK3,AM3,AO3,AQ3,AS3,AU3,AW3,AY3,BA3,BC3,BE3,BG3,BI3)&gt;0,MAX(C3,E3,G3,I3,K3,M3,O3,Q3,S3,U3,W3,Y3,AA3,AC3,AE3,AG3,AI3,AK3,AM3,AO3,AQ3,AS3,AU3,AW3,AY3,BA3,BC3,BE3,BG3,BI3),"")</f>
        <v>2203.5963687150838</v>
      </c>
      <c r="BS3" s="38">
        <f>IF(SUM(B3,D3,F3,H3,J3,L3,N3,P3,R3,T3,V3,X3,Z3,AB3,AD3,AF3,AH3,AJ3,AL3,AN3,AP3,AR3,AT3,AV3,AX3,AZ3,BB3,BD3,BF3,BH3)&gt;0,AVERAGE(B3,D3,F3,H3,J3,L3,N3,P3,R3,T3,V3,X3,Z3,AB3,AD3,AF3,AH3,AJ3,AL3,AN3,AP3,AR3,AT3,AV3,AX3,AZ3,BB3,BD3,BF3,BH3),"?")</f>
        <v>437.7283333333333</v>
      </c>
      <c r="BT3" s="26">
        <f>IF(SUM(C3,E3,G3,I3,K3,M3,O3,Q3,S3,U3,W3,Y3,AA3,AC3,AE3,AG3,AI3,AK3,AM3,AO3,AQ3,AS3,AU3,AW3,AY3,BA3,BC3,BE3,BG3,BI3)&gt;0,AVERAGE(C3,E3,G3,I3,K3,M3,O3,Q3,S3,U3,W3,Y3,AA3,AC3,AE3,AG3,AI3,AK3,AM3,AO3,AQ3,AS3,AU3,AW3,AY3,BA3,BC3,BE3,BG3,BI3),"?")</f>
        <v>1841.2920730323158</v>
      </c>
      <c r="BU3" s="34">
        <f>IF(COUNT(B3,D3,F3,H3,J3,L3,N3,P3,R3,T3,V3,X3,Z3,AB3,AD3,AF3,AH3,AJ3,AL3,AN3,AP3,AR3,AT3,AV3,AX3,AZ3,BB3,BD3,BF3,BH3)&gt;1,STDEV(B3,D3,F3,H3,J3,L3,N3,P3,R3,T3,V3,X3,Z3,AB3,AD3,AF3,AH3,AJ3,AL3,AN3,AP3,AR3,AT3,AV3,AX3,AZ3,BB3,BD3,BF3,BH3),"?")</f>
        <v>100.44479269124834</v>
      </c>
      <c r="BV3" s="27">
        <f>IF(COUNT(C3,E3,G3,I3,K3,M3,O3,Q3,S3,U3,W3,Y3,AA3,AC3,AE3,AG3,AI3,AK3,AM3,AO3,AQ3,AS3,AU3,AW3,AY3,BA3,BC3,BE3,BG3,BI3)&gt;1,STDEV(C3,E3,G3,I3,K3,M3,O3,Q3,S3,U3,W3,Y3,AA3,AC3,AE3,AG3,AI3,AK3,AM3,AO3,AQ3,AS3,AU3,AW3,AY3,BA3,BC3,BE3,BG3,BI3),"?")</f>
        <v>230.30901184197805</v>
      </c>
      <c r="BW3" s="34">
        <f>IF(COUNT(B3)&gt;0,B3,"?")</f>
        <v>361.77</v>
      </c>
      <c r="BX3" s="28">
        <f>IF(COUNT(C3)&gt;0,C3,"?")</f>
        <v>1806.1407888167746</v>
      </c>
    </row>
    <row r="4" spans="1:76" x14ac:dyDescent="0.2">
      <c r="A4" s="19" t="s">
        <v>21</v>
      </c>
      <c r="B4" s="122"/>
      <c r="C4" s="123"/>
      <c r="D4" s="24"/>
      <c r="E4" s="24"/>
      <c r="F4" s="24"/>
      <c r="G4" s="24"/>
      <c r="H4" s="241"/>
      <c r="I4" s="24"/>
      <c r="J4" s="24"/>
      <c r="K4" s="24"/>
      <c r="L4" s="24"/>
      <c r="M4" s="24"/>
      <c r="N4" s="24"/>
      <c r="O4" s="24"/>
      <c r="P4" s="24"/>
      <c r="Q4" s="24"/>
      <c r="R4" s="24"/>
      <c r="S4" s="24"/>
      <c r="T4" s="24"/>
      <c r="U4" s="24"/>
      <c r="V4" s="24"/>
      <c r="W4" s="24"/>
      <c r="X4" s="24"/>
      <c r="Y4" s="24"/>
      <c r="Z4" s="24"/>
      <c r="AA4" s="24"/>
      <c r="AB4" s="24"/>
      <c r="AC4" s="24"/>
      <c r="AD4" s="24"/>
      <c r="AE4" s="48"/>
      <c r="AF4" s="23"/>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48"/>
      <c r="BK4" s="11" t="str">
        <f t="shared" si="0"/>
        <v>Buccopharyngeal tube</v>
      </c>
      <c r="BL4" s="12"/>
      <c r="BM4" s="33" t="str">
        <f t="shared" ref="BM4:BM66" si="1">IF(SUM(B4,D4,F4,H4,J4,L4,N4,P4,R4,T4,V4,X4,Z4,AB4,AD4,AF4,AH4,AJ4,AL4,AN4,AP4,AR4,AT4,AV4,AX4,AZ4,BB4,BD4,BF4,BH4)&gt;0,MIN(B4,D4,F4,H4,J4,L4,N4,P4,R4,T4,V4,X4,Z4,AB4,AD4,AF4,AH4,AJ4,AL4,AN4,AP4,AR4,AT4,AV4,AX4,AZ4,BB4,BD4,BF4,BH4),"")</f>
        <v/>
      </c>
      <c r="BN4" s="34"/>
      <c r="BO4" s="35"/>
      <c r="BP4" s="29"/>
      <c r="BQ4" s="28"/>
      <c r="BR4" s="25"/>
      <c r="BS4" s="38"/>
      <c r="BT4" s="26"/>
      <c r="BU4" s="34"/>
      <c r="BV4" s="27"/>
      <c r="BW4" s="34"/>
      <c r="BX4" s="28"/>
    </row>
    <row r="5" spans="1:76" x14ac:dyDescent="0.2">
      <c r="A5" s="9" t="s">
        <v>22</v>
      </c>
      <c r="B5" s="124">
        <v>20.03</v>
      </c>
      <c r="C5" s="125" t="s">
        <v>23</v>
      </c>
      <c r="D5" s="10">
        <v>24.76</v>
      </c>
      <c r="E5" s="18" t="s">
        <v>23</v>
      </c>
      <c r="F5" s="10">
        <v>28.64</v>
      </c>
      <c r="G5" s="18" t="s">
        <v>23</v>
      </c>
      <c r="H5" s="242">
        <v>27.97</v>
      </c>
      <c r="I5" s="18" t="s">
        <v>23</v>
      </c>
      <c r="J5" s="10">
        <v>17.71</v>
      </c>
      <c r="K5" s="18" t="s">
        <v>23</v>
      </c>
      <c r="L5" s="10">
        <v>21.03</v>
      </c>
      <c r="M5" s="18" t="s">
        <v>23</v>
      </c>
      <c r="N5" s="10">
        <v>22.94</v>
      </c>
      <c r="O5" s="18" t="s">
        <v>23</v>
      </c>
      <c r="P5" s="10">
        <v>24.26</v>
      </c>
      <c r="Q5" s="18" t="s">
        <v>23</v>
      </c>
      <c r="R5" s="10">
        <v>22.27</v>
      </c>
      <c r="S5" s="18" t="s">
        <v>23</v>
      </c>
      <c r="T5" s="10">
        <v>22.92</v>
      </c>
      <c r="U5" s="18" t="s">
        <v>23</v>
      </c>
      <c r="V5" s="10">
        <v>23.29</v>
      </c>
      <c r="W5" s="18" t="s">
        <v>23</v>
      </c>
      <c r="X5" s="10">
        <v>26.8</v>
      </c>
      <c r="Y5" s="18" t="s">
        <v>23</v>
      </c>
      <c r="Z5" s="10"/>
      <c r="AA5" s="18" t="s">
        <v>23</v>
      </c>
      <c r="AB5" s="10"/>
      <c r="AC5" s="18" t="s">
        <v>23</v>
      </c>
      <c r="AD5" s="10"/>
      <c r="AE5" s="18" t="s">
        <v>23</v>
      </c>
      <c r="AF5" s="10"/>
      <c r="AG5" s="18" t="s">
        <v>23</v>
      </c>
      <c r="AH5" s="10"/>
      <c r="AI5" s="18" t="s">
        <v>23</v>
      </c>
      <c r="AJ5" s="10"/>
      <c r="AK5" s="18" t="s">
        <v>23</v>
      </c>
      <c r="AL5" s="10"/>
      <c r="AM5" s="18" t="s">
        <v>23</v>
      </c>
      <c r="AN5" s="10"/>
      <c r="AO5" s="18" t="s">
        <v>23</v>
      </c>
      <c r="AP5" s="10"/>
      <c r="AQ5" s="18" t="s">
        <v>23</v>
      </c>
      <c r="AR5" s="10"/>
      <c r="AS5" s="18" t="s">
        <v>23</v>
      </c>
      <c r="AT5" s="10"/>
      <c r="AU5" s="18" t="s">
        <v>23</v>
      </c>
      <c r="AV5" s="10"/>
      <c r="AW5" s="18" t="s">
        <v>23</v>
      </c>
      <c r="AX5" s="10"/>
      <c r="AY5" s="18" t="s">
        <v>23</v>
      </c>
      <c r="AZ5" s="10"/>
      <c r="BA5" s="18" t="s">
        <v>23</v>
      </c>
      <c r="BB5" s="10"/>
      <c r="BC5" s="18" t="s">
        <v>23</v>
      </c>
      <c r="BD5" s="10"/>
      <c r="BE5" s="18" t="s">
        <v>23</v>
      </c>
      <c r="BF5" s="10"/>
      <c r="BG5" s="18" t="s">
        <v>23</v>
      </c>
      <c r="BH5" s="10"/>
      <c r="BI5" s="18" t="s">
        <v>23</v>
      </c>
      <c r="BK5" s="11" t="str">
        <f t="shared" si="0"/>
        <v xml:space="preserve">     Buccal tube length</v>
      </c>
      <c r="BL5" s="12">
        <f t="shared" ref="BL5:BL66" si="2">COUNT(B5,D5,F5,H5,J5,L5,N5,P5,R5,T5,V5,X5,Z5,AB5,AD5,AF5,AH5,AJ5,AL5,AN5,AP5,AR5,AT5,AV5,AX5,AZ5,BB5,BD5,BF5,BH5)</f>
        <v>12</v>
      </c>
      <c r="BM5" s="40">
        <f t="shared" si="1"/>
        <v>17.71</v>
      </c>
      <c r="BN5" s="13" t="str">
        <f t="shared" ref="BN5:BN66" si="3">IF(COUNT(BM5)&gt;0,"–","?")</f>
        <v>–</v>
      </c>
      <c r="BO5" s="41">
        <f t="shared" ref="BO5:BO66" si="4">IF(SUM(B5,D5,F5,H5,J5,L5,N5,P5,R5,T5,V5,X5,Z5,AB5,AD5,AF5,AH5,AJ5,AL5,AN5,AP5,AR5,AT5,AV5,AX5,AZ5,BB5,BD5,BF5,BH5)&gt;0,MAX(B5,D5,F5,H5,J5,L5,N5,P5,R5,T5,V5,X5,Z5,AB5,AD5,AF5,AH5,AJ5,AL5,AN5,AP5,AR5,AT5,AV5,AX5,AZ5,BB5,BD5,BF5,BH5),"")</f>
        <v>28.64</v>
      </c>
      <c r="BP5" s="42" t="str">
        <f t="shared" ref="BP5:BP66" si="5">IF(SUM(C5,E5,G5,I5,K5,M5,O5,Q5,S5,U5,W5,Y5,AA5,AC5,AE5,AG5,AI5,AK5,AM5,AO5,AQ5,AS5,AU5,AW5,AY5,BA5,BC5,BE5,BG5,BI5)&gt;0,MIN(C5,E5,G5,I5,K5,M5,O5,Q5,S5,U5,W5,Y5,AA5,AC5,AE5,AG5,AI5,AK5,AM5,AO5,AQ5,AS5,AU5,AW5,AY5,BA5,BC5,BE5,BG5,BI5),"")</f>
        <v/>
      </c>
      <c r="BQ5" s="2" t="s">
        <v>23</v>
      </c>
      <c r="BR5" s="43" t="str">
        <f t="shared" ref="BR5:BR66" si="6">IF(SUM(C5,E5,G5,I5,K5,M5,O5,Q5,S5,U5,W5,Y5,AA5,AC5,AE5,AG5,AI5,AK5,AM5,AO5,AQ5,AS5,AU5,AW5,AY5,BA5,BC5,BE5,BG5,BI5)&gt;0,MAX(C5,E5,G5,I5,K5,M5,O5,Q5,S5,U5,W5,Y5,AA5,AC5,AE5,AG5,AI5,AK5,AM5,AO5,AQ5,AS5,AU5,AW5,AY5,BA5,BC5,BE5,BG5,BI5),"")</f>
        <v/>
      </c>
      <c r="BS5" s="44">
        <f t="shared" ref="BS5:BS66" si="7">IF(SUM(B5,D5,F5,H5,J5,L5,N5,P5,R5,T5,V5,X5,Z5,AB5,AD5,AF5,AH5,AJ5,AL5,AN5,AP5,AR5,AT5,AV5,AX5,AZ5,BB5,BD5,BF5,BH5)&gt;0,AVERAGE(B5,D5,F5,H5,J5,L5,N5,P5,R5,T5,V5,X5,Z5,AB5,AD5,AF5,AH5,AJ5,AL5,AN5,AP5,AR5,AT5,AV5,AX5,AZ5,BB5,BD5,BF5,BH5),"?")</f>
        <v>23.551666666666666</v>
      </c>
      <c r="BT5" s="45" t="s">
        <v>23</v>
      </c>
      <c r="BU5" s="13">
        <f t="shared" ref="BU5:BU66" si="8">IF(COUNT(B5,D5,F5,H5,J5,L5,N5,P5,R5,T5,V5,X5,Z5,AB5,AD5,AF5,AH5,AJ5,AL5,AN5,AP5,AR5,AT5,AV5,AX5,AZ5,BB5,BD5,BF5,BH5)&gt;1,STDEV(B5,D5,F5,H5,J5,L5,N5,P5,R5,T5,V5,X5,Z5,AB5,AD5,AF5,AH5,AJ5,AL5,AN5,AP5,AR5,AT5,AV5,AX5,AZ5,BB5,BD5,BF5,BH5),"?")</f>
        <v>3.2093126801213834</v>
      </c>
      <c r="BV5" s="46" t="s">
        <v>23</v>
      </c>
      <c r="BW5" s="13">
        <f t="shared" ref="BW5:BW66" si="9">IF(COUNT(B5)&gt;0,B5,"?")</f>
        <v>20.03</v>
      </c>
      <c r="BX5" s="14" t="s">
        <v>23</v>
      </c>
    </row>
    <row r="6" spans="1:76" x14ac:dyDescent="0.2">
      <c r="A6" s="9" t="s">
        <v>24</v>
      </c>
      <c r="B6" s="124">
        <v>43.93</v>
      </c>
      <c r="C6" s="125">
        <f>IF(AND((B6&gt;0),(B$5&gt;0)),(B6/B$5*100),"")</f>
        <v>219.32101847229154</v>
      </c>
      <c r="D6" s="10">
        <v>48.59</v>
      </c>
      <c r="E6" s="18">
        <f>IF(AND((D6&gt;0),(D$5&gt;0)),(D6/D$5*100),"")</f>
        <v>196.24394184168011</v>
      </c>
      <c r="F6" s="10">
        <v>67.150000000000006</v>
      </c>
      <c r="G6" s="18">
        <f>IF(AND((F6&gt;0),(F$5&gt;0)),(F6/F$5*100),"")</f>
        <v>234.46229050279334</v>
      </c>
      <c r="H6" s="242">
        <v>53.72</v>
      </c>
      <c r="I6" s="18">
        <f>IF(AND((H6&gt;0),(H$5&gt;0)),(H6/H$5*100),"")</f>
        <v>192.06292456203076</v>
      </c>
      <c r="J6" s="10">
        <v>37.01</v>
      </c>
      <c r="K6" s="18">
        <f>IF(AND((J6&gt;0),(J$5&gt;0)),(J6/J$5*100),"")</f>
        <v>208.97797854319592</v>
      </c>
      <c r="L6" s="10">
        <v>47.9</v>
      </c>
      <c r="M6" s="18">
        <f>IF(AND((L6&gt;0),(L$5&gt;0)),(L6/L$5*100),"")</f>
        <v>227.76985259153588</v>
      </c>
      <c r="N6" s="10">
        <v>48.45</v>
      </c>
      <c r="O6" s="18">
        <f>IF(AND((N6&gt;0),(N$5&gt;0)),(N6/N$5*100),"")</f>
        <v>211.20313862249347</v>
      </c>
      <c r="P6" s="10">
        <v>50.08</v>
      </c>
      <c r="Q6" s="18">
        <f>IF(AND((P6&gt;0),(P$5&gt;0)),(P6/P$5*100),"")</f>
        <v>206.43033800494641</v>
      </c>
      <c r="R6" s="10">
        <v>51.47</v>
      </c>
      <c r="S6" s="18">
        <f>IF(AND((R6&gt;0),(R$5&gt;0)),(R6/R$5*100),"")</f>
        <v>231.11809609339917</v>
      </c>
      <c r="T6" s="10">
        <v>55.48</v>
      </c>
      <c r="U6" s="18">
        <f>IF(AND((T6&gt;0),(T$5&gt;0)),(T6/T$5*100),"")</f>
        <v>242.0593368237347</v>
      </c>
      <c r="V6" s="10">
        <v>43.64</v>
      </c>
      <c r="W6" s="18">
        <f>IF(AND((V6&gt;0),(V$5&gt;0)),(V6/V$5*100),"")</f>
        <v>187.37655646200088</v>
      </c>
      <c r="X6" s="10">
        <v>49.57</v>
      </c>
      <c r="Y6" s="18">
        <f>IF(AND((X6&gt;0),(X$5&gt;0)),(X6/X$5*100),"")</f>
        <v>184.96268656716416</v>
      </c>
      <c r="Z6" s="10"/>
      <c r="AA6" s="18" t="str">
        <f>IF(AND((Z6&gt;0),(Z$5&gt;0)),(Z6/Z$5*100),"")</f>
        <v/>
      </c>
      <c r="AB6" s="10"/>
      <c r="AC6" s="18" t="str">
        <f>IF(AND((AB6&gt;0),(AB$5&gt;0)),(AB6/AB$5*100),"")</f>
        <v/>
      </c>
      <c r="AD6" s="10"/>
      <c r="AE6" s="18" t="str">
        <f>IF(AND((AD6&gt;0),(AD$5&gt;0)),(AD6/AD$5*100),"")</f>
        <v/>
      </c>
      <c r="AF6" s="10"/>
      <c r="AG6" s="18" t="str">
        <f>IF(AND((AF6&gt;0),(AF$5&gt;0)),(AF6/AF$5*100),"")</f>
        <v/>
      </c>
      <c r="AH6" s="10"/>
      <c r="AI6" s="18" t="str">
        <f>IF(AND((AH6&gt;0),(AH$5&gt;0)),(AH6/AH$5*100),"")</f>
        <v/>
      </c>
      <c r="AJ6" s="10"/>
      <c r="AK6" s="18" t="str">
        <f>IF(AND((AJ6&gt;0),(AJ$5&gt;0)),(AJ6/AJ$5*100),"")</f>
        <v/>
      </c>
      <c r="AL6" s="10"/>
      <c r="AM6" s="18" t="str">
        <f>IF(AND((AL6&gt;0),(AL$5&gt;0)),(AL6/AL$5*100),"")</f>
        <v/>
      </c>
      <c r="AN6" s="10"/>
      <c r="AO6" s="18" t="str">
        <f>IF(AND((AN6&gt;0),(AN$5&gt;0)),(AN6/AN$5*100),"")</f>
        <v/>
      </c>
      <c r="AP6" s="10"/>
      <c r="AQ6" s="18" t="str">
        <f>IF(AND((AP6&gt;0),(AP$5&gt;0)),(AP6/AP$5*100),"")</f>
        <v/>
      </c>
      <c r="AR6" s="10"/>
      <c r="AS6" s="18" t="str">
        <f>IF(AND((AR6&gt;0),(AR$5&gt;0)),(AR6/AR$5*100),"")</f>
        <v/>
      </c>
      <c r="AT6" s="10"/>
      <c r="AU6" s="18" t="str">
        <f>IF(AND((AT6&gt;0),(AT$5&gt;0)),(AT6/AT$5*100),"")</f>
        <v/>
      </c>
      <c r="AV6" s="10"/>
      <c r="AW6" s="18" t="str">
        <f>IF(AND((AV6&gt;0),(AV$5&gt;0)),(AV6/AV$5*100),"")</f>
        <v/>
      </c>
      <c r="AX6" s="10"/>
      <c r="AY6" s="18" t="str">
        <f>IF(AND((AX6&gt;0),(AX$5&gt;0)),(AX6/AX$5*100),"")</f>
        <v/>
      </c>
      <c r="AZ6" s="10"/>
      <c r="BA6" s="18" t="str">
        <f>IF(AND((AZ6&gt;0),(AZ$5&gt;0)),(AZ6/AZ$5*100),"")</f>
        <v/>
      </c>
      <c r="BB6" s="10"/>
      <c r="BC6" s="18" t="str">
        <f>IF(AND((BB6&gt;0),(BB$5&gt;0)),(BB6/BB$5*100),"")</f>
        <v/>
      </c>
      <c r="BD6" s="10"/>
      <c r="BE6" s="18" t="str">
        <f>IF(AND((BD6&gt;0),(BD$5&gt;0)),(BD6/BD$5*100),"")</f>
        <v/>
      </c>
      <c r="BF6" s="10"/>
      <c r="BG6" s="18" t="str">
        <f>IF(AND((BF6&gt;0),(BF$5&gt;0)),(BF6/BF$5*100),"")</f>
        <v/>
      </c>
      <c r="BH6" s="10"/>
      <c r="BI6" s="18" t="str">
        <f>IF(AND((BH6&gt;0),(BH$5&gt;0)),(BH6/BH$5*100),"")</f>
        <v/>
      </c>
      <c r="BK6" s="11" t="str">
        <f t="shared" si="0"/>
        <v xml:space="preserve">     Pharyngeal tube length</v>
      </c>
      <c r="BL6" s="12">
        <f t="shared" si="2"/>
        <v>12</v>
      </c>
      <c r="BM6" s="40">
        <f t="shared" si="1"/>
        <v>37.01</v>
      </c>
      <c r="BN6" s="13" t="str">
        <f t="shared" si="3"/>
        <v>–</v>
      </c>
      <c r="BO6" s="41">
        <f t="shared" si="4"/>
        <v>67.150000000000006</v>
      </c>
      <c r="BP6" s="42">
        <f t="shared" si="5"/>
        <v>184.96268656716416</v>
      </c>
      <c r="BQ6" s="14" t="str">
        <f t="shared" ref="BQ6:BQ66" si="10">IF(COUNT(BP6)&gt;0,"–","?")</f>
        <v>–</v>
      </c>
      <c r="BR6" s="43">
        <f t="shared" si="6"/>
        <v>242.0593368237347</v>
      </c>
      <c r="BS6" s="44">
        <f t="shared" si="7"/>
        <v>49.749166666666667</v>
      </c>
      <c r="BT6" s="45">
        <f t="shared" ref="BT6:BT66" si="11">IF(SUM(C6,E6,G6,I6,K6,M6,O6,Q6,S6,U6,W6,Y6,AA6,AC6,AE6,AG6,AI6,AK6,AM6,AO6,AQ6,AS6,AU6,AW6,AY6,BA6,BC6,BE6,BG6,BI6)&gt;0,AVERAGE(C6,E6,G6,I6,K6,M6,O6,Q6,S6,U6,W6,Y6,AA6,AC6,AE6,AG6,AI6,AK6,AM6,AO6,AQ6,AS6,AU6,AW6,AY6,BA6,BC6,BE6,BG6,BI6),"?")</f>
        <v>211.83234659060554</v>
      </c>
      <c r="BU6" s="13">
        <f t="shared" si="8"/>
        <v>7.3510895399418246</v>
      </c>
      <c r="BV6" s="46">
        <f t="shared" ref="BV6:BV66" si="12">IF(COUNT(C6,E6,G6,I6,K6,M6,O6,Q6,S6,U6,W6,Y6,AA6,AC6,AE6,AG6,AI6,AK6,AM6,AO6,AQ6,AS6,AU6,AW6,AY6,BA6,BC6,BE6,BG6,BI6)&gt;1,STDEV(C6,E6,G6,I6,K6,M6,O6,Q6,S6,U6,W6,Y6,AA6,AC6,AE6,AG6,AI6,AK6,AM6,AO6,AQ6,AS6,AU6,AW6,AY6,BA6,BC6,BE6,BG6,BI6),"?")</f>
        <v>19.304797954994708</v>
      </c>
      <c r="BW6" s="13">
        <f t="shared" si="9"/>
        <v>43.93</v>
      </c>
      <c r="BX6" s="14">
        <f t="shared" ref="BX6:BX66" si="13">IF(COUNT(C6)&gt;0,C6,"?")</f>
        <v>219.32101847229154</v>
      </c>
    </row>
    <row r="7" spans="1:76" x14ac:dyDescent="0.2">
      <c r="A7" s="9" t="s">
        <v>25</v>
      </c>
      <c r="B7" s="124">
        <v>63.9</v>
      </c>
      <c r="C7" s="125">
        <f>IF(AND((B7&gt;0),(B$5&gt;0)),(B7/B$5*100),"")</f>
        <v>319.02146779830252</v>
      </c>
      <c r="D7" s="10">
        <v>73.400000000000006</v>
      </c>
      <c r="E7" s="18">
        <f>IF(AND((D7&gt;0),(D$5&gt;0)),(D7/D$5*100),"")</f>
        <v>296.44588045234246</v>
      </c>
      <c r="F7" s="10">
        <v>95.8</v>
      </c>
      <c r="G7" s="18">
        <f>IF(AND((F7&gt;0),(F$5&gt;0)),(F7/F$5*100),"")</f>
        <v>334.49720670391059</v>
      </c>
      <c r="H7" s="242">
        <v>81.7</v>
      </c>
      <c r="I7" s="18">
        <f>IF(AND((H7&gt;0),(H$5&gt;0)),(H7/H$5*100),"")</f>
        <v>292.09867715409371</v>
      </c>
      <c r="J7" s="10">
        <v>54.7</v>
      </c>
      <c r="K7" s="18">
        <f>IF(AND((J7&gt;0),(J$5&gt;0)),(J7/J$5*100),"")</f>
        <v>308.86504799548277</v>
      </c>
      <c r="L7" s="10">
        <v>68.900000000000006</v>
      </c>
      <c r="M7" s="18">
        <f>IF(AND((L7&gt;0),(L$5&gt;0)),(L7/L$5*100),"")</f>
        <v>327.62719923918212</v>
      </c>
      <c r="N7" s="10">
        <v>71.400000000000006</v>
      </c>
      <c r="O7" s="18">
        <f>IF(AND((N7&gt;0),(N$5&gt;0)),(N7/N$5*100),"")</f>
        <v>311.24673060156931</v>
      </c>
      <c r="P7" s="10">
        <v>74.3</v>
      </c>
      <c r="Q7" s="18">
        <f>IF(AND((P7&gt;0),(P$5&gt;0)),(P7/P$5*100),"")</f>
        <v>306.26545754328112</v>
      </c>
      <c r="R7" s="10">
        <v>73.7</v>
      </c>
      <c r="S7" s="18">
        <f>IF(AND((R7&gt;0),(R$5&gt;0)),(R7/R$5*100),"")</f>
        <v>330.93848226313429</v>
      </c>
      <c r="T7" s="10">
        <v>78.400000000000006</v>
      </c>
      <c r="U7" s="18">
        <f>IF(AND((T7&gt;0),(T$5&gt;0)),(T7/T$5*100),"")</f>
        <v>342.05933682373472</v>
      </c>
      <c r="V7" s="10">
        <v>66.900000000000006</v>
      </c>
      <c r="W7" s="18">
        <f>IF(AND((V7&gt;0),(V$5&gt;0)),(V7/V$5*100),"")</f>
        <v>287.24774581365398</v>
      </c>
      <c r="X7" s="10">
        <v>76.400000000000006</v>
      </c>
      <c r="Y7" s="18">
        <f>IF(AND((X7&gt;0),(X$5&gt;0)),(X7/X$5*100),"")</f>
        <v>285.07462686567163</v>
      </c>
      <c r="Z7" s="10"/>
      <c r="AA7" s="18" t="str">
        <f>IF(AND((Z7&gt;0),(Z$5&gt;0)),(Z7/Z$5*100),"")</f>
        <v/>
      </c>
      <c r="AB7" s="10"/>
      <c r="AC7" s="18" t="str">
        <f>IF(AND((AB7&gt;0),(AB$5&gt;0)),(AB7/AB$5*100),"")</f>
        <v/>
      </c>
      <c r="AD7" s="10"/>
      <c r="AE7" s="18" t="str">
        <f>IF(AND((AD7&gt;0),(AD$5&gt;0)),(AD7/AD$5*100),"")</f>
        <v/>
      </c>
      <c r="AF7" s="10"/>
      <c r="AG7" s="18" t="str">
        <f>IF(AND((AF7&gt;0),(AF$5&gt;0)),(AF7/AF$5*100),"")</f>
        <v/>
      </c>
      <c r="AH7" s="10"/>
      <c r="AI7" s="18" t="str">
        <f>IF(AND((AH7&gt;0),(AH$5&gt;0)),(AH7/AH$5*100),"")</f>
        <v/>
      </c>
      <c r="AJ7" s="10"/>
      <c r="AK7" s="18" t="str">
        <f>IF(AND((AJ7&gt;0),(AJ$5&gt;0)),(AJ7/AJ$5*100),"")</f>
        <v/>
      </c>
      <c r="AL7" s="10"/>
      <c r="AM7" s="18" t="str">
        <f>IF(AND((AL7&gt;0),(AL$5&gt;0)),(AL7/AL$5*100),"")</f>
        <v/>
      </c>
      <c r="AN7" s="10"/>
      <c r="AO7" s="18" t="str">
        <f>IF(AND((AN7&gt;0),(AN$5&gt;0)),(AN7/AN$5*100),"")</f>
        <v/>
      </c>
      <c r="AP7" s="10"/>
      <c r="AQ7" s="18" t="str">
        <f>IF(AND((AP7&gt;0),(AP$5&gt;0)),(AP7/AP$5*100),"")</f>
        <v/>
      </c>
      <c r="AR7" s="10"/>
      <c r="AS7" s="18" t="str">
        <f>IF(AND((AR7&gt;0),(AR$5&gt;0)),(AR7/AR$5*100),"")</f>
        <v/>
      </c>
      <c r="AT7" s="10"/>
      <c r="AU7" s="18" t="str">
        <f>IF(AND((AT7&gt;0),(AT$5&gt;0)),(AT7/AT$5*100),"")</f>
        <v/>
      </c>
      <c r="AV7" s="10"/>
      <c r="AW7" s="18" t="str">
        <f>IF(AND((AV7&gt;0),(AV$5&gt;0)),(AV7/AV$5*100),"")</f>
        <v/>
      </c>
      <c r="AX7" s="10"/>
      <c r="AY7" s="18" t="str">
        <f>IF(AND((AX7&gt;0),(AX$5&gt;0)),(AX7/AX$5*100),"")</f>
        <v/>
      </c>
      <c r="AZ7" s="10"/>
      <c r="BA7" s="18" t="str">
        <f>IF(AND((AZ7&gt;0),(AZ$5&gt;0)),(AZ7/AZ$5*100),"")</f>
        <v/>
      </c>
      <c r="BB7" s="10"/>
      <c r="BC7" s="18" t="str">
        <f>IF(AND((BB7&gt;0),(BB$5&gt;0)),(BB7/BB$5*100),"")</f>
        <v/>
      </c>
      <c r="BD7" s="10"/>
      <c r="BE7" s="18" t="str">
        <f>IF(AND((BD7&gt;0),(BD$5&gt;0)),(BD7/BD$5*100),"")</f>
        <v/>
      </c>
      <c r="BF7" s="10"/>
      <c r="BG7" s="18" t="str">
        <f>IF(AND((BF7&gt;0),(BF$5&gt;0)),(BF7/BF$5*100),"")</f>
        <v/>
      </c>
      <c r="BH7" s="10"/>
      <c r="BI7" s="18" t="str">
        <f>IF(AND((BH7&gt;0),(BH$5&gt;0)),(BH7/BH$5*100),"")</f>
        <v/>
      </c>
      <c r="BK7" s="11" t="str">
        <f t="shared" si="0"/>
        <v xml:space="preserve">     Buccopharyngeal tube length</v>
      </c>
      <c r="BL7" s="12">
        <f t="shared" si="2"/>
        <v>12</v>
      </c>
      <c r="BM7" s="40">
        <f t="shared" si="1"/>
        <v>54.7</v>
      </c>
      <c r="BN7" s="13" t="str">
        <f t="shared" si="3"/>
        <v>–</v>
      </c>
      <c r="BO7" s="41">
        <f t="shared" si="4"/>
        <v>95.8</v>
      </c>
      <c r="BP7" s="42">
        <f t="shared" si="5"/>
        <v>285.07462686567163</v>
      </c>
      <c r="BQ7" s="14" t="str">
        <f t="shared" si="10"/>
        <v>–</v>
      </c>
      <c r="BR7" s="43">
        <f t="shared" si="6"/>
        <v>342.05933682373472</v>
      </c>
      <c r="BS7" s="44">
        <f t="shared" si="7"/>
        <v>73.291666666666657</v>
      </c>
      <c r="BT7" s="45">
        <f t="shared" si="11"/>
        <v>311.78232160452995</v>
      </c>
      <c r="BU7" s="13">
        <f t="shared" si="8"/>
        <v>10.053715580306598</v>
      </c>
      <c r="BV7" s="46">
        <f t="shared" si="12"/>
        <v>19.259517876961432</v>
      </c>
      <c r="BW7" s="13">
        <f t="shared" si="9"/>
        <v>63.9</v>
      </c>
      <c r="BX7" s="14">
        <f t="shared" si="13"/>
        <v>319.02146779830252</v>
      </c>
    </row>
    <row r="8" spans="1:76" x14ac:dyDescent="0.2">
      <c r="A8" s="9" t="s">
        <v>26</v>
      </c>
      <c r="B8" s="126">
        <f>IF(AND((B5&gt;0),(B6&gt;0)),(B5/B6),"")</f>
        <v>0.45595265194627821</v>
      </c>
      <c r="C8" s="125" t="s">
        <v>23</v>
      </c>
      <c r="D8" s="37">
        <f>IF(AND((D5&gt;0),(D6&gt;0)),(D5/D6),"")</f>
        <v>0.50956987034369217</v>
      </c>
      <c r="E8" s="18" t="s">
        <v>23</v>
      </c>
      <c r="F8" s="37">
        <f>IF(AND((F5&gt;0),(F6&gt;0)),(F5/F6),"")</f>
        <v>0.42650781831720025</v>
      </c>
      <c r="G8" s="18" t="s">
        <v>23</v>
      </c>
      <c r="H8" s="243">
        <f>IF(AND((H5&gt;0),(H6&gt;0)),(H5/H6),"")</f>
        <v>0.52066269545792998</v>
      </c>
      <c r="I8" s="18" t="s">
        <v>23</v>
      </c>
      <c r="J8" s="37">
        <f>IF(AND((J5&gt;0),(J6&gt;0)),(J5/J6),"")</f>
        <v>0.47851931910294521</v>
      </c>
      <c r="K8" s="18" t="s">
        <v>23</v>
      </c>
      <c r="L8" s="37">
        <f>IF(AND((L5&gt;0),(L6&gt;0)),(L5/L6),"")</f>
        <v>0.43903966597077249</v>
      </c>
      <c r="M8" s="18" t="s">
        <v>23</v>
      </c>
      <c r="N8" s="37">
        <f>IF(AND((N5&gt;0),(N6&gt;0)),(N5/N6),"")</f>
        <v>0.47347781217750257</v>
      </c>
      <c r="O8" s="18" t="s">
        <v>23</v>
      </c>
      <c r="P8" s="37">
        <f>IF(AND((P5&gt;0),(P6&gt;0)),(P5/P6),"")</f>
        <v>0.48442492012779559</v>
      </c>
      <c r="Q8" s="18" t="s">
        <v>23</v>
      </c>
      <c r="R8" s="37">
        <f>IF(AND((R5&gt;0),(R6&gt;0)),(R5/R6),"")</f>
        <v>0.43267923061977853</v>
      </c>
      <c r="S8" s="18" t="s">
        <v>23</v>
      </c>
      <c r="T8" s="37">
        <f>IF(AND((T5&gt;0),(T6&gt;0)),(T5/T6),"")</f>
        <v>0.41312184571016586</v>
      </c>
      <c r="U8" s="18" t="s">
        <v>23</v>
      </c>
      <c r="V8" s="37">
        <f>IF(AND((V5&gt;0),(V6&gt;0)),(V5/V6),"")</f>
        <v>0.53368469294225473</v>
      </c>
      <c r="W8" s="18" t="s">
        <v>23</v>
      </c>
      <c r="X8" s="37">
        <f>IF(AND((X5&gt;0),(X6&gt;0)),(X5/X6),"")</f>
        <v>0.54064958644341332</v>
      </c>
      <c r="Y8" s="18" t="s">
        <v>23</v>
      </c>
      <c r="Z8" s="37" t="str">
        <f>IF(AND((Z5&gt;0),(Z6&gt;0)),(Z5/Z6),"")</f>
        <v/>
      </c>
      <c r="AA8" s="18" t="s">
        <v>23</v>
      </c>
      <c r="AB8" s="37" t="str">
        <f>IF(AND((AB5&gt;0),(AB6&gt;0)),(AB5/AB6),"")</f>
        <v/>
      </c>
      <c r="AC8" s="18" t="s">
        <v>23</v>
      </c>
      <c r="AD8" s="37" t="str">
        <f>IF(AND((AD5&gt;0),(AD6&gt;0)),(AD5/AD6),"")</f>
        <v/>
      </c>
      <c r="AE8" s="18" t="s">
        <v>23</v>
      </c>
      <c r="AF8" s="37" t="str">
        <f>IF(AND((AF5&gt;0),(AF6&gt;0)),(AF5/AF6),"")</f>
        <v/>
      </c>
      <c r="AG8" s="18" t="s">
        <v>23</v>
      </c>
      <c r="AH8" s="37" t="str">
        <f>IF(AND((AH5&gt;0),(AH6&gt;0)),(AH5/AH6),"")</f>
        <v/>
      </c>
      <c r="AI8" s="18" t="s">
        <v>23</v>
      </c>
      <c r="AJ8" s="37" t="str">
        <f>IF(AND((AJ5&gt;0),(AJ6&gt;0)),(AJ5/AJ6),"")</f>
        <v/>
      </c>
      <c r="AK8" s="18" t="s">
        <v>23</v>
      </c>
      <c r="AL8" s="37" t="str">
        <f>IF(AND((AL5&gt;0),(AL6&gt;0)),(AL5/AL6),"")</f>
        <v/>
      </c>
      <c r="AM8" s="18" t="s">
        <v>23</v>
      </c>
      <c r="AN8" s="37" t="str">
        <f>IF(AND((AN5&gt;0),(AN6&gt;0)),(AN5/AN6),"")</f>
        <v/>
      </c>
      <c r="AO8" s="18" t="s">
        <v>23</v>
      </c>
      <c r="AP8" s="37" t="str">
        <f>IF(AND((AP5&gt;0),(AP6&gt;0)),(AP5/AP6),"")</f>
        <v/>
      </c>
      <c r="AQ8" s="18" t="s">
        <v>23</v>
      </c>
      <c r="AR8" s="37" t="str">
        <f>IF(AND((AR5&gt;0),(AR6&gt;0)),(AR5/AR6),"")</f>
        <v/>
      </c>
      <c r="AS8" s="18" t="s">
        <v>23</v>
      </c>
      <c r="AT8" s="37" t="str">
        <f>IF(AND((AT5&gt;0),(AT6&gt;0)),(AT5/AT6),"")</f>
        <v/>
      </c>
      <c r="AU8" s="18" t="s">
        <v>23</v>
      </c>
      <c r="AV8" s="37" t="str">
        <f>IF(AND((AV5&gt;0),(AV6&gt;0)),(AV5/AV6),"")</f>
        <v/>
      </c>
      <c r="AW8" s="18" t="s">
        <v>23</v>
      </c>
      <c r="AX8" s="37" t="str">
        <f>IF(AND((AX5&gt;0),(AX6&gt;0)),(AX5/AX6),"")</f>
        <v/>
      </c>
      <c r="AY8" s="18" t="s">
        <v>23</v>
      </c>
      <c r="AZ8" s="37" t="str">
        <f>IF(AND((AZ5&gt;0),(AZ6&gt;0)),(AZ5/AZ6),"")</f>
        <v/>
      </c>
      <c r="BA8" s="18" t="s">
        <v>23</v>
      </c>
      <c r="BB8" s="37" t="str">
        <f>IF(AND((BB5&gt;0),(BB6&gt;0)),(BB5/BB6),"")</f>
        <v/>
      </c>
      <c r="BC8" s="18" t="s">
        <v>23</v>
      </c>
      <c r="BD8" s="37" t="str">
        <f>IF(AND((BD5&gt;0),(BD6&gt;0)),(BD5/BD6),"")</f>
        <v/>
      </c>
      <c r="BE8" s="18" t="s">
        <v>23</v>
      </c>
      <c r="BF8" s="37" t="str">
        <f>IF(AND((BF5&gt;0),(BF6&gt;0)),(BF5/BF6),"")</f>
        <v/>
      </c>
      <c r="BG8" s="18" t="s">
        <v>23</v>
      </c>
      <c r="BH8" s="37" t="str">
        <f>IF(AND((BH5&gt;0),(BH6&gt;0)),(BH5/BH6),"")</f>
        <v/>
      </c>
      <c r="BI8" s="18" t="s">
        <v>23</v>
      </c>
      <c r="BK8" s="11" t="str">
        <f t="shared" si="0"/>
        <v xml:space="preserve">     Buccal/pharyngeal tube length ratio</v>
      </c>
      <c r="BL8" s="12">
        <f t="shared" si="2"/>
        <v>12</v>
      </c>
      <c r="BM8" s="21">
        <f t="shared" si="1"/>
        <v>0.41312184571016586</v>
      </c>
      <c r="BN8" s="34" t="str">
        <f t="shared" si="3"/>
        <v>–</v>
      </c>
      <c r="BO8" s="22">
        <f t="shared" si="4"/>
        <v>0.54064958644341332</v>
      </c>
      <c r="BP8" s="29" t="str">
        <f t="shared" si="5"/>
        <v/>
      </c>
      <c r="BQ8" s="2" t="s">
        <v>23</v>
      </c>
      <c r="BR8" s="25" t="str">
        <f t="shared" si="6"/>
        <v/>
      </c>
      <c r="BS8" s="39">
        <f t="shared" si="7"/>
        <v>0.47569084242997745</v>
      </c>
      <c r="BT8" s="26" t="s">
        <v>23</v>
      </c>
      <c r="BU8" s="20">
        <f t="shared" si="8"/>
        <v>4.3441827326308177E-2</v>
      </c>
      <c r="BV8" s="27" t="s">
        <v>23</v>
      </c>
      <c r="BW8" s="20">
        <f t="shared" si="9"/>
        <v>0.45595265194627821</v>
      </c>
      <c r="BX8" s="28" t="s">
        <v>23</v>
      </c>
    </row>
    <row r="9" spans="1:76" x14ac:dyDescent="0.2">
      <c r="A9" s="9" t="s">
        <v>27</v>
      </c>
      <c r="B9" s="124">
        <v>15.12</v>
      </c>
      <c r="C9" s="125">
        <f>IF(AND((B9&gt;0),(B$5&gt;0)),(B9/B$5*100),"")</f>
        <v>75.486769845232146</v>
      </c>
      <c r="D9" s="10">
        <v>18.37</v>
      </c>
      <c r="E9" s="18">
        <f>IF(AND((D9&gt;0),(D$5&gt;0)),(D9/D$5*100),"")</f>
        <v>74.19224555735056</v>
      </c>
      <c r="F9" s="10">
        <v>19.82</v>
      </c>
      <c r="G9" s="18">
        <f>IF(AND((F9&gt;0),(F$5&gt;0)),(F9/F$5*100),"")</f>
        <v>69.203910614525142</v>
      </c>
      <c r="H9" s="242">
        <v>18.04</v>
      </c>
      <c r="I9" s="18">
        <f>IF(AND((H9&gt;0),(H$5&gt;0)),(H9/H$5*100),"")</f>
        <v>64.497676081515905</v>
      </c>
      <c r="J9" s="10">
        <v>13.88</v>
      </c>
      <c r="K9" s="18">
        <f>IF(AND((J9&gt;0),(J$5&gt;0)),(J9/J$5*100),"")</f>
        <v>78.373800112930553</v>
      </c>
      <c r="L9" s="10">
        <v>16.5</v>
      </c>
      <c r="M9" s="18">
        <f>IF(AND((L9&gt;0),(L$5&gt;0)),(L9/L$5*100),"")</f>
        <v>78.459343794579169</v>
      </c>
      <c r="N9" s="10">
        <v>17</v>
      </c>
      <c r="O9" s="18">
        <f>IF(AND((N9&gt;0),(N$5&gt;0)),(N9/N$5*100),"")</f>
        <v>74.106364428945071</v>
      </c>
      <c r="P9" s="10">
        <v>17.91</v>
      </c>
      <c r="Q9" s="18">
        <f>IF(AND((P9&gt;0),(P$5&gt;0)),(P9/P$5*100),"")</f>
        <v>73.82522671063478</v>
      </c>
      <c r="R9" s="10">
        <v>15.7</v>
      </c>
      <c r="S9" s="18">
        <f>IF(AND((R9&gt;0),(R$5&gt;0)),(R9/R$5*100),"")</f>
        <v>70.498428378985182</v>
      </c>
      <c r="T9" s="10">
        <v>17.73</v>
      </c>
      <c r="U9" s="18">
        <f>IF(AND((T9&gt;0),(T$5&gt;0)),(T9/T$5*100),"")</f>
        <v>77.356020942408378</v>
      </c>
      <c r="V9" s="10">
        <v>18.03</v>
      </c>
      <c r="W9" s="18">
        <f>IF(AND((V9&gt;0),(V$5&gt;0)),(V9/V$5*100),"")</f>
        <v>77.415199656504939</v>
      </c>
      <c r="X9" s="10">
        <v>20.41</v>
      </c>
      <c r="Y9" s="18">
        <f>IF(AND((X9&gt;0),(X$5&gt;0)),(X9/X$5*100),"")</f>
        <v>76.156716417910445</v>
      </c>
      <c r="Z9" s="10"/>
      <c r="AA9" s="18" t="str">
        <f>IF(AND((Z9&gt;0),(Z$5&gt;0)),(Z9/Z$5*100),"")</f>
        <v/>
      </c>
      <c r="AB9" s="10"/>
      <c r="AC9" s="18" t="str">
        <f>IF(AND((AB9&gt;0),(AB$5&gt;0)),(AB9/AB$5*100),"")</f>
        <v/>
      </c>
      <c r="AD9" s="10"/>
      <c r="AE9" s="18" t="str">
        <f>IF(AND((AD9&gt;0),(AD$5&gt;0)),(AD9/AD$5*100),"")</f>
        <v/>
      </c>
      <c r="AF9" s="10"/>
      <c r="AG9" s="18" t="str">
        <f>IF(AND((AF9&gt;0),(AF$5&gt;0)),(AF9/AF$5*100),"")</f>
        <v/>
      </c>
      <c r="AH9" s="10"/>
      <c r="AI9" s="18" t="str">
        <f>IF(AND((AH9&gt;0),(AH$5&gt;0)),(AH9/AH$5*100),"")</f>
        <v/>
      </c>
      <c r="AJ9" s="10"/>
      <c r="AK9" s="18" t="str">
        <f>IF(AND((AJ9&gt;0),(AJ$5&gt;0)),(AJ9/AJ$5*100),"")</f>
        <v/>
      </c>
      <c r="AL9" s="10"/>
      <c r="AM9" s="18" t="str">
        <f>IF(AND((AL9&gt;0),(AL$5&gt;0)),(AL9/AL$5*100),"")</f>
        <v/>
      </c>
      <c r="AN9" s="10"/>
      <c r="AO9" s="18" t="str">
        <f>IF(AND((AN9&gt;0),(AN$5&gt;0)),(AN9/AN$5*100),"")</f>
        <v/>
      </c>
      <c r="AP9" s="10"/>
      <c r="AQ9" s="18" t="str">
        <f>IF(AND((AP9&gt;0),(AP$5&gt;0)),(AP9/AP$5*100),"")</f>
        <v/>
      </c>
      <c r="AR9" s="10"/>
      <c r="AS9" s="18" t="str">
        <f>IF(AND((AR9&gt;0),(AR$5&gt;0)),(AR9/AR$5*100),"")</f>
        <v/>
      </c>
      <c r="AT9" s="10"/>
      <c r="AU9" s="18" t="str">
        <f>IF(AND((AT9&gt;0),(AT$5&gt;0)),(AT9/AT$5*100),"")</f>
        <v/>
      </c>
      <c r="AV9" s="10"/>
      <c r="AW9" s="18" t="str">
        <f>IF(AND((AV9&gt;0),(AV$5&gt;0)),(AV9/AV$5*100),"")</f>
        <v/>
      </c>
      <c r="AX9" s="10"/>
      <c r="AY9" s="18" t="str">
        <f>IF(AND((AX9&gt;0),(AX$5&gt;0)),(AX9/AX$5*100),"")</f>
        <v/>
      </c>
      <c r="AZ9" s="10"/>
      <c r="BA9" s="18" t="str">
        <f>IF(AND((AZ9&gt;0),(AZ$5&gt;0)),(AZ9/AZ$5*100),"")</f>
        <v/>
      </c>
      <c r="BB9" s="10"/>
      <c r="BC9" s="18" t="str">
        <f>IF(AND((BB9&gt;0),(BB$5&gt;0)),(BB9/BB$5*100),"")</f>
        <v/>
      </c>
      <c r="BD9" s="10"/>
      <c r="BE9" s="18" t="str">
        <f>IF(AND((BD9&gt;0),(BD$5&gt;0)),(BD9/BD$5*100),"")</f>
        <v/>
      </c>
      <c r="BF9" s="10"/>
      <c r="BG9" s="18" t="str">
        <f>IF(AND((BF9&gt;0),(BF$5&gt;0)),(BF9/BF$5*100),"")</f>
        <v/>
      </c>
      <c r="BH9" s="10"/>
      <c r="BI9" s="18" t="str">
        <f>IF(AND((BH9&gt;0),(BH$5&gt;0)),(BH9/BH$5*100),"")</f>
        <v/>
      </c>
      <c r="BK9" s="11" t="str">
        <f t="shared" si="0"/>
        <v xml:space="preserve">     Stylet support insertion point</v>
      </c>
      <c r="BL9" s="12">
        <f t="shared" si="2"/>
        <v>12</v>
      </c>
      <c r="BM9" s="40">
        <f t="shared" si="1"/>
        <v>13.88</v>
      </c>
      <c r="BN9" s="13" t="str">
        <f t="shared" si="3"/>
        <v>–</v>
      </c>
      <c r="BO9" s="41">
        <f t="shared" si="4"/>
        <v>20.41</v>
      </c>
      <c r="BP9" s="42">
        <f t="shared" si="5"/>
        <v>64.497676081515905</v>
      </c>
      <c r="BQ9" s="14" t="str">
        <f t="shared" si="10"/>
        <v>–</v>
      </c>
      <c r="BR9" s="43">
        <f t="shared" si="6"/>
        <v>78.459343794579169</v>
      </c>
      <c r="BS9" s="44">
        <f t="shared" si="7"/>
        <v>17.375833333333329</v>
      </c>
      <c r="BT9" s="45">
        <f t="shared" si="11"/>
        <v>74.130975211793512</v>
      </c>
      <c r="BU9" s="13">
        <f t="shared" si="8"/>
        <v>1.8702136889736143</v>
      </c>
      <c r="BV9" s="46">
        <f t="shared" si="12"/>
        <v>4.2021082423384826</v>
      </c>
      <c r="BW9" s="13">
        <f t="shared" si="9"/>
        <v>15.12</v>
      </c>
      <c r="BX9" s="14">
        <f t="shared" si="13"/>
        <v>75.486769845232146</v>
      </c>
    </row>
    <row r="10" spans="1:76" x14ac:dyDescent="0.2">
      <c r="A10" s="9" t="s">
        <v>28</v>
      </c>
      <c r="B10" s="124">
        <v>2.17</v>
      </c>
      <c r="C10" s="125">
        <f>IF(AND((B10&gt;0),(B$5&gt;0)),(B10/B$5*100),"")</f>
        <v>10.833749375936094</v>
      </c>
      <c r="D10" s="10">
        <v>2.6</v>
      </c>
      <c r="E10" s="18">
        <f>IF(AND((D10&gt;0),(D$5&gt;0)),(D10/D$5*100),"")</f>
        <v>10.500807754442649</v>
      </c>
      <c r="F10" s="10">
        <v>3.01</v>
      </c>
      <c r="G10" s="18">
        <f>IF(AND((F10&gt;0),(F$5&gt;0)),(F10/F$5*100),"")</f>
        <v>10.509776536312849</v>
      </c>
      <c r="H10" s="242">
        <v>2.83</v>
      </c>
      <c r="I10" s="18">
        <f>IF(AND((H10&gt;0),(H$5&gt;0)),(H10/H$5*100),"")</f>
        <v>10.117983553807653</v>
      </c>
      <c r="J10" s="10">
        <v>1.95</v>
      </c>
      <c r="K10" s="18">
        <f>IF(AND((J10&gt;0),(J$5&gt;0)),(J10/J$5*100),"")</f>
        <v>11.010728402032749</v>
      </c>
      <c r="L10" s="10">
        <v>2.17</v>
      </c>
      <c r="M10" s="18">
        <f>IF(AND((L10&gt;0),(L$5&gt;0)),(L10/L$5*100),"")</f>
        <v>10.318592486923443</v>
      </c>
      <c r="N10" s="10">
        <v>2.2200000000000002</v>
      </c>
      <c r="O10" s="18">
        <f>IF(AND((N10&gt;0),(N$5&gt;0)),(N10/N$5*100),"")</f>
        <v>9.67741935483871</v>
      </c>
      <c r="P10" s="10">
        <v>2.21</v>
      </c>
      <c r="Q10" s="18">
        <f>IF(AND((P10&gt;0),(P$5&gt;0)),(P10/P$5*100),"")</f>
        <v>9.1096455070074196</v>
      </c>
      <c r="R10" s="10">
        <v>2.7</v>
      </c>
      <c r="S10" s="18">
        <f>IF(AND((R10&gt;0),(R$5&gt;0)),(R10/R$5*100),"")</f>
        <v>12.123933542882803</v>
      </c>
      <c r="T10" s="10">
        <v>2.79</v>
      </c>
      <c r="U10" s="18">
        <f>IF(AND((T10&gt;0),(T$5&gt;0)),(T10/T$5*100),"")</f>
        <v>12.172774869109947</v>
      </c>
      <c r="V10" s="10">
        <v>2.46</v>
      </c>
      <c r="W10" s="18">
        <f>IF(AND((V10&gt;0),(V$5&gt;0)),(V10/V$5*100),"")</f>
        <v>10.562473164448262</v>
      </c>
      <c r="X10" s="10">
        <v>3.55</v>
      </c>
      <c r="Y10" s="18">
        <f>IF(AND((X10&gt;0),(X$5&gt;0)),(X10/X$5*100),"")</f>
        <v>13.246268656716417</v>
      </c>
      <c r="Z10" s="10"/>
      <c r="AA10" s="18" t="str">
        <f>IF(AND((Z10&gt;0),(Z$5&gt;0)),(Z10/Z$5*100),"")</f>
        <v/>
      </c>
      <c r="AB10" s="10"/>
      <c r="AC10" s="18" t="str">
        <f>IF(AND((AB10&gt;0),(AB$5&gt;0)),(AB10/AB$5*100),"")</f>
        <v/>
      </c>
      <c r="AD10" s="10"/>
      <c r="AE10" s="18" t="str">
        <f>IF(AND((AD10&gt;0),(AD$5&gt;0)),(AD10/AD$5*100),"")</f>
        <v/>
      </c>
      <c r="AF10" s="10"/>
      <c r="AG10" s="18" t="str">
        <f>IF(AND((AF10&gt;0),(AF$5&gt;0)),(AF10/AF$5*100),"")</f>
        <v/>
      </c>
      <c r="AH10" s="10"/>
      <c r="AI10" s="18" t="str">
        <f>IF(AND((AH10&gt;0),(AH$5&gt;0)),(AH10/AH$5*100),"")</f>
        <v/>
      </c>
      <c r="AJ10" s="10"/>
      <c r="AK10" s="18" t="str">
        <f>IF(AND((AJ10&gt;0),(AJ$5&gt;0)),(AJ10/AJ$5*100),"")</f>
        <v/>
      </c>
      <c r="AL10" s="10"/>
      <c r="AM10" s="18" t="str">
        <f>IF(AND((AL10&gt;0),(AL$5&gt;0)),(AL10/AL$5*100),"")</f>
        <v/>
      </c>
      <c r="AN10" s="10"/>
      <c r="AO10" s="18" t="str">
        <f>IF(AND((AN10&gt;0),(AN$5&gt;0)),(AN10/AN$5*100),"")</f>
        <v/>
      </c>
      <c r="AP10" s="10"/>
      <c r="AQ10" s="18" t="str">
        <f>IF(AND((AP10&gt;0),(AP$5&gt;0)),(AP10/AP$5*100),"")</f>
        <v/>
      </c>
      <c r="AR10" s="10"/>
      <c r="AS10" s="18" t="str">
        <f>IF(AND((AR10&gt;0),(AR$5&gt;0)),(AR10/AR$5*100),"")</f>
        <v/>
      </c>
      <c r="AT10" s="10"/>
      <c r="AU10" s="18" t="str">
        <f>IF(AND((AT10&gt;0),(AT$5&gt;0)),(AT10/AT$5*100),"")</f>
        <v/>
      </c>
      <c r="AV10" s="10"/>
      <c r="AW10" s="18" t="str">
        <f>IF(AND((AV10&gt;0),(AV$5&gt;0)),(AV10/AV$5*100),"")</f>
        <v/>
      </c>
      <c r="AX10" s="10"/>
      <c r="AY10" s="18" t="str">
        <f>IF(AND((AX10&gt;0),(AX$5&gt;0)),(AX10/AX$5*100),"")</f>
        <v/>
      </c>
      <c r="AZ10" s="10"/>
      <c r="BA10" s="18" t="str">
        <f>IF(AND((AZ10&gt;0),(AZ$5&gt;0)),(AZ10/AZ$5*100),"")</f>
        <v/>
      </c>
      <c r="BB10" s="10"/>
      <c r="BC10" s="18" t="str">
        <f>IF(AND((BB10&gt;0),(BB$5&gt;0)),(BB10/BB$5*100),"")</f>
        <v/>
      </c>
      <c r="BD10" s="10"/>
      <c r="BE10" s="18" t="str">
        <f>IF(AND((BD10&gt;0),(BD$5&gt;0)),(BD10/BD$5*100),"")</f>
        <v/>
      </c>
      <c r="BF10" s="10"/>
      <c r="BG10" s="18" t="str">
        <f>IF(AND((BF10&gt;0),(BF$5&gt;0)),(BF10/BF$5*100),"")</f>
        <v/>
      </c>
      <c r="BH10" s="10"/>
      <c r="BI10" s="18" t="str">
        <f>IF(AND((BH10&gt;0),(BH$5&gt;0)),(BH10/BH$5*100),"")</f>
        <v/>
      </c>
      <c r="BK10" s="11" t="str">
        <f t="shared" si="0"/>
        <v xml:space="preserve">     Buccal tube external width</v>
      </c>
      <c r="BL10" s="12">
        <f t="shared" si="2"/>
        <v>12</v>
      </c>
      <c r="BM10" s="40">
        <f t="shared" si="1"/>
        <v>1.95</v>
      </c>
      <c r="BN10" s="13" t="str">
        <f t="shared" si="3"/>
        <v>–</v>
      </c>
      <c r="BO10" s="41">
        <f t="shared" si="4"/>
        <v>3.55</v>
      </c>
      <c r="BP10" s="42">
        <f t="shared" si="5"/>
        <v>9.1096455070074196</v>
      </c>
      <c r="BQ10" s="14" t="str">
        <f t="shared" si="10"/>
        <v>–</v>
      </c>
      <c r="BR10" s="43">
        <f t="shared" si="6"/>
        <v>13.246268656716417</v>
      </c>
      <c r="BS10" s="44">
        <f t="shared" si="7"/>
        <v>2.5550000000000002</v>
      </c>
      <c r="BT10" s="45">
        <f t="shared" si="11"/>
        <v>10.848679433704914</v>
      </c>
      <c r="BU10" s="13">
        <f t="shared" si="8"/>
        <v>0.45263872810644223</v>
      </c>
      <c r="BV10" s="46">
        <f t="shared" si="12"/>
        <v>1.1553511996693246</v>
      </c>
      <c r="BW10" s="13">
        <f t="shared" si="9"/>
        <v>2.17</v>
      </c>
      <c r="BX10" s="14">
        <f t="shared" si="13"/>
        <v>10.833749375936094</v>
      </c>
    </row>
    <row r="11" spans="1:76" x14ac:dyDescent="0.2">
      <c r="A11" s="9" t="s">
        <v>29</v>
      </c>
      <c r="B11" s="124">
        <v>1.2</v>
      </c>
      <c r="C11" s="125">
        <f>IF(AND((B11&gt;0),(B$5&gt;0)),(B11/B$5*100),"")</f>
        <v>5.9910134797803289</v>
      </c>
      <c r="D11" s="10">
        <v>1.54</v>
      </c>
      <c r="E11" s="18">
        <f>IF(AND((D11&gt;0),(D$5&gt;0)),(D11/D$5*100),"")</f>
        <v>6.219709208400646</v>
      </c>
      <c r="F11" s="10">
        <v>1.94</v>
      </c>
      <c r="G11" s="18">
        <f>IF(AND((F11&gt;0),(F$5&gt;0)),(F11/F$5*100),"")</f>
        <v>6.7737430167597754</v>
      </c>
      <c r="H11" s="242">
        <v>1.34</v>
      </c>
      <c r="I11" s="18">
        <f>IF(AND((H11&gt;0),(H$5&gt;0)),(H11/H$5*100),"")</f>
        <v>4.7908473364318915</v>
      </c>
      <c r="J11" s="10">
        <v>0.93</v>
      </c>
      <c r="K11" s="18">
        <f>IF(AND((J11&gt;0),(J$5&gt;0)),(J11/J$5*100),"")</f>
        <v>5.2512704686617724</v>
      </c>
      <c r="L11" s="10">
        <v>1.3</v>
      </c>
      <c r="M11" s="18">
        <f>IF(AND((L11&gt;0),(L$5&gt;0)),(L11/L$5*100),"")</f>
        <v>6.1816452686638135</v>
      </c>
      <c r="N11" s="10">
        <v>1.06</v>
      </c>
      <c r="O11" s="18">
        <f>IF(AND((N11&gt;0),(N$5&gt;0)),(N11/N$5*100),"")</f>
        <v>4.6207497820401047</v>
      </c>
      <c r="P11" s="10">
        <v>1.19</v>
      </c>
      <c r="Q11" s="18">
        <f>IF(AND((P11&gt;0),(P$5&gt;0)),(P11/P$5*100),"")</f>
        <v>4.9051937345424559</v>
      </c>
      <c r="R11" s="10">
        <v>1.5</v>
      </c>
      <c r="S11" s="18">
        <f>IF(AND((R11&gt;0),(R$5&gt;0)),(R11/R$5*100),"")</f>
        <v>6.7355186349348894</v>
      </c>
      <c r="T11" s="10">
        <v>1.59</v>
      </c>
      <c r="U11" s="18">
        <f>IF(AND((T11&gt;0),(T$5&gt;0)),(T11/T$5*100),"")</f>
        <v>6.9371727748691105</v>
      </c>
      <c r="V11" s="10">
        <v>1.36</v>
      </c>
      <c r="W11" s="18">
        <f>IF(AND((V11&gt;0),(V$5&gt;0)),(V11/V$5*100),"")</f>
        <v>5.8394160583941614</v>
      </c>
      <c r="X11" s="10">
        <v>1.97</v>
      </c>
      <c r="Y11" s="18">
        <f>IF(AND((X11&gt;0),(X$5&gt;0)),(X11/X$5*100),"")</f>
        <v>7.3507462686567155</v>
      </c>
      <c r="Z11" s="10"/>
      <c r="AA11" s="18" t="str">
        <f>IF(AND((Z11&gt;0),(Z$5&gt;0)),(Z11/Z$5*100),"")</f>
        <v/>
      </c>
      <c r="AB11" s="10"/>
      <c r="AC11" s="18" t="str">
        <f>IF(AND((AB11&gt;0),(AB$5&gt;0)),(AB11/AB$5*100),"")</f>
        <v/>
      </c>
      <c r="AD11" s="10"/>
      <c r="AE11" s="18" t="str">
        <f>IF(AND((AD11&gt;0),(AD$5&gt;0)),(AD11/AD$5*100),"")</f>
        <v/>
      </c>
      <c r="AF11" s="10"/>
      <c r="AG11" s="18" t="str">
        <f>IF(AND((AF11&gt;0),(AF$5&gt;0)),(AF11/AF$5*100),"")</f>
        <v/>
      </c>
      <c r="AH11" s="10"/>
      <c r="AI11" s="18" t="str">
        <f>IF(AND((AH11&gt;0),(AH$5&gt;0)),(AH11/AH$5*100),"")</f>
        <v/>
      </c>
      <c r="AJ11" s="10"/>
      <c r="AK11" s="18" t="str">
        <f>IF(AND((AJ11&gt;0),(AJ$5&gt;0)),(AJ11/AJ$5*100),"")</f>
        <v/>
      </c>
      <c r="AL11" s="10"/>
      <c r="AM11" s="18" t="str">
        <f>IF(AND((AL11&gt;0),(AL$5&gt;0)),(AL11/AL$5*100),"")</f>
        <v/>
      </c>
      <c r="AN11" s="10"/>
      <c r="AO11" s="18" t="str">
        <f>IF(AND((AN11&gt;0),(AN$5&gt;0)),(AN11/AN$5*100),"")</f>
        <v/>
      </c>
      <c r="AP11" s="10"/>
      <c r="AQ11" s="18" t="str">
        <f>IF(AND((AP11&gt;0),(AP$5&gt;0)),(AP11/AP$5*100),"")</f>
        <v/>
      </c>
      <c r="AR11" s="10"/>
      <c r="AS11" s="18" t="str">
        <f>IF(AND((AR11&gt;0),(AR$5&gt;0)),(AR11/AR$5*100),"")</f>
        <v/>
      </c>
      <c r="AT11" s="10"/>
      <c r="AU11" s="18" t="str">
        <f>IF(AND((AT11&gt;0),(AT$5&gt;0)),(AT11/AT$5*100),"")</f>
        <v/>
      </c>
      <c r="AV11" s="10"/>
      <c r="AW11" s="18" t="str">
        <f>IF(AND((AV11&gt;0),(AV$5&gt;0)),(AV11/AV$5*100),"")</f>
        <v/>
      </c>
      <c r="AX11" s="10"/>
      <c r="AY11" s="18" t="str">
        <f>IF(AND((AX11&gt;0),(AX$5&gt;0)),(AX11/AX$5*100),"")</f>
        <v/>
      </c>
      <c r="AZ11" s="10"/>
      <c r="BA11" s="18" t="str">
        <f>IF(AND((AZ11&gt;0),(AZ$5&gt;0)),(AZ11/AZ$5*100),"")</f>
        <v/>
      </c>
      <c r="BB11" s="10"/>
      <c r="BC11" s="18" t="str">
        <f>IF(AND((BB11&gt;0),(BB$5&gt;0)),(BB11/BB$5*100),"")</f>
        <v/>
      </c>
      <c r="BD11" s="10"/>
      <c r="BE11" s="18" t="str">
        <f>IF(AND((BD11&gt;0),(BD$5&gt;0)),(BD11/BD$5*100),"")</f>
        <v/>
      </c>
      <c r="BF11" s="10"/>
      <c r="BG11" s="18" t="str">
        <f>IF(AND((BF11&gt;0),(BF$5&gt;0)),(BF11/BF$5*100),"")</f>
        <v/>
      </c>
      <c r="BH11" s="10"/>
      <c r="BI11" s="18" t="str">
        <f>IF(AND((BH11&gt;0),(BH$5&gt;0)),(BH11/BH$5*100),"")</f>
        <v/>
      </c>
      <c r="BK11" s="11" t="str">
        <f t="shared" si="0"/>
        <v xml:space="preserve">     Buccal tube internal width</v>
      </c>
      <c r="BL11" s="12">
        <f t="shared" si="2"/>
        <v>12</v>
      </c>
      <c r="BM11" s="40">
        <f t="shared" si="1"/>
        <v>0.93</v>
      </c>
      <c r="BN11" s="13" t="str">
        <f t="shared" si="3"/>
        <v>–</v>
      </c>
      <c r="BO11" s="41">
        <f t="shared" si="4"/>
        <v>1.97</v>
      </c>
      <c r="BP11" s="42">
        <f t="shared" si="5"/>
        <v>4.6207497820401047</v>
      </c>
      <c r="BQ11" s="14" t="str">
        <f t="shared" si="10"/>
        <v>–</v>
      </c>
      <c r="BR11" s="43">
        <f t="shared" si="6"/>
        <v>7.3507462686567155</v>
      </c>
      <c r="BS11" s="44">
        <f t="shared" si="7"/>
        <v>1.41</v>
      </c>
      <c r="BT11" s="45">
        <f t="shared" si="11"/>
        <v>5.9664188360113064</v>
      </c>
      <c r="BU11" s="13">
        <f t="shared" si="8"/>
        <v>0.31863344571352337</v>
      </c>
      <c r="BV11" s="46">
        <f t="shared" si="12"/>
        <v>0.90752685775129971</v>
      </c>
      <c r="BW11" s="13">
        <f t="shared" si="9"/>
        <v>1.2</v>
      </c>
      <c r="BX11" s="14">
        <f t="shared" si="13"/>
        <v>5.9910134797803289</v>
      </c>
    </row>
    <row r="12" spans="1:76" x14ac:dyDescent="0.2">
      <c r="A12" s="19" t="s">
        <v>30</v>
      </c>
      <c r="B12" s="122"/>
      <c r="C12" s="123"/>
      <c r="D12" s="24"/>
      <c r="E12" s="24"/>
      <c r="F12" s="24"/>
      <c r="G12" s="24"/>
      <c r="H12" s="241"/>
      <c r="I12" s="24"/>
      <c r="J12" s="24"/>
      <c r="K12" s="24"/>
      <c r="L12" s="24"/>
      <c r="M12" s="24"/>
      <c r="N12" s="24"/>
      <c r="O12" s="24"/>
      <c r="P12" s="24"/>
      <c r="Q12" s="24"/>
      <c r="R12" s="24"/>
      <c r="S12" s="24"/>
      <c r="T12" s="24"/>
      <c r="U12" s="24"/>
      <c r="V12" s="24"/>
      <c r="W12" s="24"/>
      <c r="X12" s="24"/>
      <c r="Y12" s="24"/>
      <c r="Z12" s="24"/>
      <c r="AA12" s="24"/>
      <c r="AB12" s="24"/>
      <c r="AC12" s="24"/>
      <c r="AD12" s="24"/>
      <c r="AE12" s="48"/>
      <c r="AF12" s="23"/>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48"/>
      <c r="BK12" s="11" t="str">
        <f t="shared" si="0"/>
        <v>Placoid lengths</v>
      </c>
      <c r="BL12" s="12"/>
      <c r="BM12" s="40"/>
      <c r="BN12" s="13"/>
      <c r="BO12" s="41"/>
      <c r="BP12" s="42"/>
      <c r="BQ12" s="14"/>
      <c r="BR12" s="43"/>
      <c r="BS12" s="44"/>
      <c r="BT12" s="45"/>
      <c r="BU12" s="13"/>
      <c r="BV12" s="46"/>
      <c r="BW12" s="13"/>
      <c r="BX12" s="14"/>
    </row>
    <row r="13" spans="1:76" x14ac:dyDescent="0.2">
      <c r="A13" s="9" t="s">
        <v>31</v>
      </c>
      <c r="B13" s="124">
        <v>8.2799999999999994</v>
      </c>
      <c r="C13" s="125">
        <f t="shared" ref="C13:C17" si="14">IF(AND((B13&gt;0),(B$5&gt;0)),(B13/B$5*100),"")</f>
        <v>41.337993010484269</v>
      </c>
      <c r="D13" s="10">
        <v>11.22</v>
      </c>
      <c r="E13" s="18">
        <f t="shared" ref="E13:E17" si="15">IF(AND((D13&gt;0),(D$5&gt;0)),(D13/D$5*100),"")</f>
        <v>45.315024232633277</v>
      </c>
      <c r="F13" s="10">
        <v>14.49</v>
      </c>
      <c r="G13" s="18">
        <f t="shared" ref="G13:G17" si="16">IF(AND((F13&gt;0),(F$5&gt;0)),(F13/F$5*100),"")</f>
        <v>50.593575418994419</v>
      </c>
      <c r="H13" s="242">
        <v>12.05</v>
      </c>
      <c r="I13" s="18">
        <f t="shared" ref="I13:I17" si="17">IF(AND((H13&gt;0),(H$5&gt;0)),(H13/H$5*100),"")</f>
        <v>43.0818734358241</v>
      </c>
      <c r="J13" s="10">
        <v>5.47</v>
      </c>
      <c r="K13" s="18">
        <f t="shared" ref="K13:K17" si="18">IF(AND((J13&gt;0),(J$5&gt;0)),(J13/J$5*100),"")</f>
        <v>30.886504799548277</v>
      </c>
      <c r="L13" s="10">
        <v>8.23</v>
      </c>
      <c r="M13" s="18">
        <f t="shared" ref="M13:M17" si="19">IF(AND((L13&gt;0),(L$5&gt;0)),(L13/L$5*100),"")</f>
        <v>39.134569662387065</v>
      </c>
      <c r="N13" s="10">
        <v>8.82</v>
      </c>
      <c r="O13" s="18">
        <f t="shared" ref="O13:O17" si="20">IF(AND((N13&gt;0),(N$5&gt;0)),(N13/N$5*100),"")</f>
        <v>38.448125544899739</v>
      </c>
      <c r="P13" s="10">
        <v>8.7200000000000006</v>
      </c>
      <c r="Q13" s="18">
        <f t="shared" ref="Q13:Q17" si="21">IF(AND((P13&gt;0),(P$5&gt;0)),(P13/P$5*100),"")</f>
        <v>35.943940643033798</v>
      </c>
      <c r="R13" s="10">
        <v>9.58</v>
      </c>
      <c r="S13" s="18">
        <f t="shared" ref="S13:S17" si="22">IF(AND((R13&gt;0),(R$5&gt;0)),(R13/R$5*100),"")</f>
        <v>43.017512348450829</v>
      </c>
      <c r="T13" s="10">
        <v>10.76</v>
      </c>
      <c r="U13" s="18">
        <f t="shared" ref="U13:U17" si="23">IF(AND((T13&gt;0),(T$5&gt;0)),(T13/T$5*100),"")</f>
        <v>46.945898778359506</v>
      </c>
      <c r="V13" s="10">
        <v>13.33</v>
      </c>
      <c r="W13" s="18">
        <f t="shared" ref="W13:W17" si="24">IF(AND((V13&gt;0),(V$5&gt;0)),(V13/V$5*100),"")</f>
        <v>57.234864748819234</v>
      </c>
      <c r="X13" s="10">
        <v>11.18</v>
      </c>
      <c r="Y13" s="18">
        <f t="shared" ref="Y13:Y17" si="25">IF(AND((X13&gt;0),(X$5&gt;0)),(X13/X$5*100),"")</f>
        <v>41.71641791044776</v>
      </c>
      <c r="Z13" s="10"/>
      <c r="AA13" s="18" t="str">
        <f t="shared" ref="AA13:AA17" si="26">IF(AND((Z13&gt;0),(Z$5&gt;0)),(Z13/Z$5*100),"")</f>
        <v/>
      </c>
      <c r="AB13" s="10"/>
      <c r="AC13" s="18" t="str">
        <f t="shared" ref="AC13:AC17" si="27">IF(AND((AB13&gt;0),(AB$5&gt;0)),(AB13/AB$5*100),"")</f>
        <v/>
      </c>
      <c r="AD13" s="10"/>
      <c r="AE13" s="18" t="str">
        <f t="shared" ref="AE13:AE17" si="28">IF(AND((AD13&gt;0),(AD$5&gt;0)),(AD13/AD$5*100),"")</f>
        <v/>
      </c>
      <c r="AF13" s="10"/>
      <c r="AG13" s="18" t="str">
        <f t="shared" ref="AG13:AG17" si="29">IF(AND((AF13&gt;0),(AF$5&gt;0)),(AF13/AF$5*100),"")</f>
        <v/>
      </c>
      <c r="AH13" s="10"/>
      <c r="AI13" s="18" t="str">
        <f t="shared" ref="AI13:AI17" si="30">IF(AND((AH13&gt;0),(AH$5&gt;0)),(AH13/AH$5*100),"")</f>
        <v/>
      </c>
      <c r="AJ13" s="10"/>
      <c r="AK13" s="18" t="str">
        <f t="shared" ref="AK13:AK17" si="31">IF(AND((AJ13&gt;0),(AJ$5&gt;0)),(AJ13/AJ$5*100),"")</f>
        <v/>
      </c>
      <c r="AL13" s="10"/>
      <c r="AM13" s="18" t="str">
        <f t="shared" ref="AM13:AM17" si="32">IF(AND((AL13&gt;0),(AL$5&gt;0)),(AL13/AL$5*100),"")</f>
        <v/>
      </c>
      <c r="AN13" s="10"/>
      <c r="AO13" s="18" t="str">
        <f t="shared" ref="AO13:AO17" si="33">IF(AND((AN13&gt;0),(AN$5&gt;0)),(AN13/AN$5*100),"")</f>
        <v/>
      </c>
      <c r="AP13" s="10"/>
      <c r="AQ13" s="18" t="str">
        <f t="shared" ref="AQ13:AQ17" si="34">IF(AND((AP13&gt;0),(AP$5&gt;0)),(AP13/AP$5*100),"")</f>
        <v/>
      </c>
      <c r="AR13" s="10"/>
      <c r="AS13" s="18" t="str">
        <f t="shared" ref="AS13:AS17" si="35">IF(AND((AR13&gt;0),(AR$5&gt;0)),(AR13/AR$5*100),"")</f>
        <v/>
      </c>
      <c r="AT13" s="10"/>
      <c r="AU13" s="18" t="str">
        <f t="shared" ref="AU13:AU17" si="36">IF(AND((AT13&gt;0),(AT$5&gt;0)),(AT13/AT$5*100),"")</f>
        <v/>
      </c>
      <c r="AV13" s="10"/>
      <c r="AW13" s="18" t="str">
        <f t="shared" ref="AW13:AW17" si="37">IF(AND((AV13&gt;0),(AV$5&gt;0)),(AV13/AV$5*100),"")</f>
        <v/>
      </c>
      <c r="AX13" s="10"/>
      <c r="AY13" s="18" t="str">
        <f t="shared" ref="AY13:AY17" si="38">IF(AND((AX13&gt;0),(AX$5&gt;0)),(AX13/AX$5*100),"")</f>
        <v/>
      </c>
      <c r="AZ13" s="10"/>
      <c r="BA13" s="18" t="str">
        <f t="shared" ref="BA13:BA17" si="39">IF(AND((AZ13&gt;0),(AZ$5&gt;0)),(AZ13/AZ$5*100),"")</f>
        <v/>
      </c>
      <c r="BB13" s="10"/>
      <c r="BC13" s="18" t="str">
        <f t="shared" ref="BC13:BC17" si="40">IF(AND((BB13&gt;0),(BB$5&gt;0)),(BB13/BB$5*100),"")</f>
        <v/>
      </c>
      <c r="BD13" s="10"/>
      <c r="BE13" s="18" t="str">
        <f t="shared" ref="BE13:BE17" si="41">IF(AND((BD13&gt;0),(BD$5&gt;0)),(BD13/BD$5*100),"")</f>
        <v/>
      </c>
      <c r="BF13" s="10"/>
      <c r="BG13" s="18" t="str">
        <f t="shared" ref="BG13:BG17" si="42">IF(AND((BF13&gt;0),(BF$5&gt;0)),(BF13/BF$5*100),"")</f>
        <v/>
      </c>
      <c r="BH13" s="10"/>
      <c r="BI13" s="18" t="str">
        <f t="shared" ref="BI13:BI17" si="43">IF(AND((BH13&gt;0),(BH$5&gt;0)),(BH13/BH$5*100),"")</f>
        <v/>
      </c>
      <c r="BK13" s="11" t="str">
        <f t="shared" si="0"/>
        <v xml:space="preserve">     Macroplacoid 1</v>
      </c>
      <c r="BL13" s="12">
        <f t="shared" si="2"/>
        <v>12</v>
      </c>
      <c r="BM13" s="40">
        <f t="shared" si="1"/>
        <v>5.47</v>
      </c>
      <c r="BN13" s="13" t="str">
        <f t="shared" si="3"/>
        <v>–</v>
      </c>
      <c r="BO13" s="41">
        <f t="shared" si="4"/>
        <v>14.49</v>
      </c>
      <c r="BP13" s="42">
        <f t="shared" si="5"/>
        <v>30.886504799548277</v>
      </c>
      <c r="BQ13" s="14" t="str">
        <f t="shared" si="10"/>
        <v>–</v>
      </c>
      <c r="BR13" s="43">
        <f t="shared" si="6"/>
        <v>57.234864748819234</v>
      </c>
      <c r="BS13" s="44">
        <f t="shared" si="7"/>
        <v>10.1775</v>
      </c>
      <c r="BT13" s="45">
        <f t="shared" si="11"/>
        <v>42.804691711156856</v>
      </c>
      <c r="BU13" s="13">
        <f t="shared" si="8"/>
        <v>2.4927390010333528</v>
      </c>
      <c r="BV13" s="46">
        <f t="shared" si="12"/>
        <v>6.8580953161645279</v>
      </c>
      <c r="BW13" s="13">
        <f t="shared" si="9"/>
        <v>8.2799999999999994</v>
      </c>
      <c r="BX13" s="14">
        <f t="shared" si="13"/>
        <v>41.337993010484269</v>
      </c>
    </row>
    <row r="14" spans="1:76" x14ac:dyDescent="0.2">
      <c r="A14" s="9" t="s">
        <v>32</v>
      </c>
      <c r="B14" s="124">
        <v>17.98</v>
      </c>
      <c r="C14" s="125">
        <f t="shared" si="14"/>
        <v>89.765351972041927</v>
      </c>
      <c r="D14" s="10">
        <v>22.81</v>
      </c>
      <c r="E14" s="18">
        <f t="shared" si="15"/>
        <v>92.124394184167997</v>
      </c>
      <c r="F14" s="10">
        <v>32.04</v>
      </c>
      <c r="G14" s="18">
        <f t="shared" si="16"/>
        <v>111.87150837988827</v>
      </c>
      <c r="H14" s="242">
        <v>25.41</v>
      </c>
      <c r="I14" s="18">
        <f t="shared" si="17"/>
        <v>90.847336431891307</v>
      </c>
      <c r="J14" s="10">
        <v>13.37</v>
      </c>
      <c r="K14" s="18">
        <f t="shared" si="18"/>
        <v>75.494071146245062</v>
      </c>
      <c r="L14" s="10">
        <v>18.61</v>
      </c>
      <c r="M14" s="18">
        <f t="shared" si="19"/>
        <v>88.492629576795039</v>
      </c>
      <c r="N14" s="10">
        <v>20.71</v>
      </c>
      <c r="O14" s="18">
        <f t="shared" si="20"/>
        <v>90.278988666085439</v>
      </c>
      <c r="P14" s="10">
        <v>17.57</v>
      </c>
      <c r="Q14" s="18">
        <f t="shared" si="21"/>
        <v>72.423742786479792</v>
      </c>
      <c r="R14" s="10">
        <v>21.19</v>
      </c>
      <c r="S14" s="18">
        <f t="shared" si="22"/>
        <v>95.15042658284689</v>
      </c>
      <c r="T14" s="10">
        <v>24.6</v>
      </c>
      <c r="U14" s="18">
        <f t="shared" si="23"/>
        <v>107.32984293193716</v>
      </c>
      <c r="V14" s="10">
        <v>21.45</v>
      </c>
      <c r="W14" s="18">
        <f t="shared" si="24"/>
        <v>92.099613568054963</v>
      </c>
      <c r="X14" s="10">
        <v>24.08</v>
      </c>
      <c r="Y14" s="18">
        <f t="shared" si="25"/>
        <v>89.850746268656707</v>
      </c>
      <c r="Z14" s="10"/>
      <c r="AA14" s="18" t="str">
        <f t="shared" si="26"/>
        <v/>
      </c>
      <c r="AB14" s="10"/>
      <c r="AC14" s="18" t="str">
        <f t="shared" si="27"/>
        <v/>
      </c>
      <c r="AD14" s="10"/>
      <c r="AE14" s="18" t="str">
        <f t="shared" si="28"/>
        <v/>
      </c>
      <c r="AF14" s="10"/>
      <c r="AG14" s="18" t="str">
        <f t="shared" si="29"/>
        <v/>
      </c>
      <c r="AH14" s="10"/>
      <c r="AI14" s="18" t="str">
        <f t="shared" si="30"/>
        <v/>
      </c>
      <c r="AJ14" s="10"/>
      <c r="AK14" s="18" t="str">
        <f t="shared" si="31"/>
        <v/>
      </c>
      <c r="AL14" s="10"/>
      <c r="AM14" s="18" t="str">
        <f t="shared" si="32"/>
        <v/>
      </c>
      <c r="AN14" s="10"/>
      <c r="AO14" s="18" t="str">
        <f t="shared" si="33"/>
        <v/>
      </c>
      <c r="AP14" s="10"/>
      <c r="AQ14" s="18" t="str">
        <f t="shared" si="34"/>
        <v/>
      </c>
      <c r="AR14" s="10"/>
      <c r="AS14" s="18" t="str">
        <f t="shared" si="35"/>
        <v/>
      </c>
      <c r="AT14" s="10"/>
      <c r="AU14" s="18" t="str">
        <f t="shared" si="36"/>
        <v/>
      </c>
      <c r="AV14" s="10"/>
      <c r="AW14" s="18" t="str">
        <f t="shared" si="37"/>
        <v/>
      </c>
      <c r="AX14" s="10"/>
      <c r="AY14" s="18" t="str">
        <f t="shared" si="38"/>
        <v/>
      </c>
      <c r="AZ14" s="10"/>
      <c r="BA14" s="18" t="str">
        <f t="shared" si="39"/>
        <v/>
      </c>
      <c r="BB14" s="10"/>
      <c r="BC14" s="18" t="str">
        <f t="shared" si="40"/>
        <v/>
      </c>
      <c r="BD14" s="10"/>
      <c r="BE14" s="18" t="str">
        <f t="shared" si="41"/>
        <v/>
      </c>
      <c r="BF14" s="10"/>
      <c r="BG14" s="18" t="str">
        <f t="shared" si="42"/>
        <v/>
      </c>
      <c r="BH14" s="10"/>
      <c r="BI14" s="18" t="str">
        <f t="shared" si="43"/>
        <v/>
      </c>
      <c r="BK14" s="11" t="str">
        <f t="shared" si="0"/>
        <v xml:space="preserve">     Macroplacoid 2</v>
      </c>
      <c r="BL14" s="12">
        <f t="shared" si="2"/>
        <v>12</v>
      </c>
      <c r="BM14" s="40">
        <f t="shared" si="1"/>
        <v>13.37</v>
      </c>
      <c r="BN14" s="13" t="str">
        <f t="shared" si="3"/>
        <v>–</v>
      </c>
      <c r="BO14" s="41">
        <f t="shared" si="4"/>
        <v>32.04</v>
      </c>
      <c r="BP14" s="42">
        <f t="shared" si="5"/>
        <v>72.423742786479792</v>
      </c>
      <c r="BQ14" s="14" t="str">
        <f t="shared" si="10"/>
        <v>–</v>
      </c>
      <c r="BR14" s="43">
        <f t="shared" si="6"/>
        <v>111.87150837988827</v>
      </c>
      <c r="BS14" s="44">
        <f t="shared" si="7"/>
        <v>21.651666666666667</v>
      </c>
      <c r="BT14" s="45">
        <f t="shared" si="11"/>
        <v>91.310721041257537</v>
      </c>
      <c r="BU14" s="13">
        <f t="shared" si="8"/>
        <v>4.7395163415178914</v>
      </c>
      <c r="BV14" s="46">
        <f t="shared" si="12"/>
        <v>10.937886143077195</v>
      </c>
      <c r="BW14" s="13">
        <f t="shared" si="9"/>
        <v>17.98</v>
      </c>
      <c r="BX14" s="14">
        <f t="shared" si="13"/>
        <v>89.765351972041927</v>
      </c>
    </row>
    <row r="15" spans="1:76" x14ac:dyDescent="0.2">
      <c r="A15" s="9" t="s">
        <v>33</v>
      </c>
      <c r="B15" s="124">
        <v>1.43</v>
      </c>
      <c r="C15" s="125">
        <f t="shared" si="14"/>
        <v>7.1392910634048912</v>
      </c>
      <c r="D15" s="10">
        <v>2.48</v>
      </c>
      <c r="E15" s="18">
        <f t="shared" si="15"/>
        <v>10.016155088852988</v>
      </c>
      <c r="F15" s="10">
        <v>2.2999999999999998</v>
      </c>
      <c r="G15" s="18">
        <f t="shared" si="16"/>
        <v>8.0307262569832396</v>
      </c>
      <c r="H15" s="242">
        <v>1.59</v>
      </c>
      <c r="I15" s="18">
        <f t="shared" si="17"/>
        <v>5.684662138005006</v>
      </c>
      <c r="J15" s="10">
        <v>1.28</v>
      </c>
      <c r="K15" s="18">
        <f t="shared" si="18"/>
        <v>7.2275550536420097</v>
      </c>
      <c r="L15" s="10">
        <v>1.26</v>
      </c>
      <c r="M15" s="18">
        <f t="shared" si="19"/>
        <v>5.9914407988587728</v>
      </c>
      <c r="N15" s="10">
        <v>1.6</v>
      </c>
      <c r="O15" s="18">
        <f t="shared" si="20"/>
        <v>6.9747166521360064</v>
      </c>
      <c r="P15" s="10">
        <v>1.1000000000000001</v>
      </c>
      <c r="Q15" s="18">
        <f t="shared" si="21"/>
        <v>4.5342126957955484</v>
      </c>
      <c r="R15" s="10">
        <v>2.1</v>
      </c>
      <c r="S15" s="18">
        <f t="shared" si="22"/>
        <v>9.429726088908847</v>
      </c>
      <c r="T15" s="10">
        <v>1.23</v>
      </c>
      <c r="U15" s="18">
        <f t="shared" si="23"/>
        <v>5.3664921465968582</v>
      </c>
      <c r="V15" s="10">
        <v>2.38</v>
      </c>
      <c r="W15" s="18">
        <f t="shared" si="24"/>
        <v>10.218978102189782</v>
      </c>
      <c r="X15" s="10">
        <v>2.0299999999999998</v>
      </c>
      <c r="Y15" s="18">
        <f t="shared" si="25"/>
        <v>7.5746268656716413</v>
      </c>
      <c r="Z15" s="10"/>
      <c r="AA15" s="18" t="str">
        <f t="shared" si="26"/>
        <v/>
      </c>
      <c r="AB15" s="10"/>
      <c r="AC15" s="18" t="str">
        <f t="shared" si="27"/>
        <v/>
      </c>
      <c r="AD15" s="10"/>
      <c r="AE15" s="18" t="str">
        <f t="shared" si="28"/>
        <v/>
      </c>
      <c r="AF15" s="10"/>
      <c r="AG15" s="18" t="str">
        <f t="shared" si="29"/>
        <v/>
      </c>
      <c r="AH15" s="10"/>
      <c r="AI15" s="18" t="str">
        <f t="shared" si="30"/>
        <v/>
      </c>
      <c r="AJ15" s="10"/>
      <c r="AK15" s="18" t="str">
        <f t="shared" si="31"/>
        <v/>
      </c>
      <c r="AL15" s="10"/>
      <c r="AM15" s="18" t="str">
        <f t="shared" si="32"/>
        <v/>
      </c>
      <c r="AN15" s="10"/>
      <c r="AO15" s="18" t="str">
        <f t="shared" si="33"/>
        <v/>
      </c>
      <c r="AP15" s="10"/>
      <c r="AQ15" s="18" t="str">
        <f t="shared" si="34"/>
        <v/>
      </c>
      <c r="AR15" s="10"/>
      <c r="AS15" s="18" t="str">
        <f t="shared" si="35"/>
        <v/>
      </c>
      <c r="AT15" s="10"/>
      <c r="AU15" s="18" t="str">
        <f t="shared" si="36"/>
        <v/>
      </c>
      <c r="AV15" s="10"/>
      <c r="AW15" s="18" t="str">
        <f t="shared" si="37"/>
        <v/>
      </c>
      <c r="AX15" s="10"/>
      <c r="AY15" s="18" t="str">
        <f t="shared" si="38"/>
        <v/>
      </c>
      <c r="AZ15" s="10"/>
      <c r="BA15" s="18" t="str">
        <f t="shared" si="39"/>
        <v/>
      </c>
      <c r="BB15" s="10"/>
      <c r="BC15" s="18" t="str">
        <f t="shared" si="40"/>
        <v/>
      </c>
      <c r="BD15" s="10"/>
      <c r="BE15" s="18" t="str">
        <f t="shared" si="41"/>
        <v/>
      </c>
      <c r="BF15" s="10"/>
      <c r="BG15" s="18" t="str">
        <f t="shared" si="42"/>
        <v/>
      </c>
      <c r="BH15" s="10"/>
      <c r="BI15" s="18" t="str">
        <f t="shared" si="43"/>
        <v/>
      </c>
      <c r="BK15" s="11" t="str">
        <f t="shared" si="0"/>
        <v xml:space="preserve">     Microplacoid</v>
      </c>
      <c r="BL15" s="12">
        <f t="shared" si="2"/>
        <v>12</v>
      </c>
      <c r="BM15" s="40">
        <f t="shared" si="1"/>
        <v>1.1000000000000001</v>
      </c>
      <c r="BN15" s="13" t="str">
        <f t="shared" si="3"/>
        <v>–</v>
      </c>
      <c r="BO15" s="41">
        <f t="shared" si="4"/>
        <v>2.48</v>
      </c>
      <c r="BP15" s="42">
        <f t="shared" si="5"/>
        <v>4.5342126957955484</v>
      </c>
      <c r="BQ15" s="14" t="str">
        <f t="shared" si="10"/>
        <v>–</v>
      </c>
      <c r="BR15" s="43">
        <f t="shared" si="6"/>
        <v>10.218978102189782</v>
      </c>
      <c r="BS15" s="44">
        <f t="shared" si="7"/>
        <v>1.7316666666666665</v>
      </c>
      <c r="BT15" s="45">
        <f t="shared" si="11"/>
        <v>7.3490485792537994</v>
      </c>
      <c r="BU15" s="13">
        <f t="shared" si="8"/>
        <v>0.49850382205762617</v>
      </c>
      <c r="BV15" s="46">
        <f t="shared" si="12"/>
        <v>1.830567149410852</v>
      </c>
      <c r="BW15" s="13">
        <f t="shared" si="9"/>
        <v>1.43</v>
      </c>
      <c r="BX15" s="14">
        <f t="shared" si="13"/>
        <v>7.1392910634048912</v>
      </c>
    </row>
    <row r="16" spans="1:76" x14ac:dyDescent="0.2">
      <c r="A16" s="9" t="s">
        <v>34</v>
      </c>
      <c r="B16" s="124">
        <v>26.78</v>
      </c>
      <c r="C16" s="125">
        <f t="shared" si="14"/>
        <v>133.69945082376435</v>
      </c>
      <c r="D16" s="10">
        <v>34.770000000000003</v>
      </c>
      <c r="E16" s="18">
        <f t="shared" si="15"/>
        <v>140.4281098546042</v>
      </c>
      <c r="F16" s="10">
        <v>47.52</v>
      </c>
      <c r="G16" s="18">
        <f t="shared" si="16"/>
        <v>165.92178770949721</v>
      </c>
      <c r="H16" s="242">
        <v>38.53</v>
      </c>
      <c r="I16" s="18">
        <f t="shared" si="17"/>
        <v>137.75473721844835</v>
      </c>
      <c r="J16" s="10">
        <v>19.07</v>
      </c>
      <c r="K16" s="18">
        <f t="shared" si="18"/>
        <v>107.67927724449464</v>
      </c>
      <c r="L16" s="10">
        <v>27.12</v>
      </c>
      <c r="M16" s="18">
        <f t="shared" si="19"/>
        <v>128.95863052781741</v>
      </c>
      <c r="N16" s="10">
        <v>30.96</v>
      </c>
      <c r="O16" s="18">
        <f t="shared" si="20"/>
        <v>134.96076721883173</v>
      </c>
      <c r="P16" s="10">
        <v>26.55</v>
      </c>
      <c r="Q16" s="18">
        <f t="shared" si="21"/>
        <v>109.43940643033801</v>
      </c>
      <c r="R16" s="10">
        <v>32.44</v>
      </c>
      <c r="S16" s="18">
        <f t="shared" si="22"/>
        <v>145.66681634485855</v>
      </c>
      <c r="T16" s="10">
        <v>36.11</v>
      </c>
      <c r="U16" s="18">
        <f t="shared" si="23"/>
        <v>157.54799301919721</v>
      </c>
      <c r="V16" s="10">
        <v>35.97</v>
      </c>
      <c r="W16" s="18">
        <f t="shared" si="24"/>
        <v>154.44396736796909</v>
      </c>
      <c r="X16" s="10">
        <v>35.950000000000003</v>
      </c>
      <c r="Y16" s="18">
        <f t="shared" si="25"/>
        <v>134.14179104477611</v>
      </c>
      <c r="Z16" s="10"/>
      <c r="AA16" s="18" t="str">
        <f t="shared" si="26"/>
        <v/>
      </c>
      <c r="AB16" s="10"/>
      <c r="AC16" s="18" t="str">
        <f t="shared" si="27"/>
        <v/>
      </c>
      <c r="AD16" s="10"/>
      <c r="AE16" s="18" t="str">
        <f t="shared" si="28"/>
        <v/>
      </c>
      <c r="AF16" s="10"/>
      <c r="AG16" s="18" t="str">
        <f t="shared" si="29"/>
        <v/>
      </c>
      <c r="AH16" s="10"/>
      <c r="AI16" s="18" t="str">
        <f t="shared" si="30"/>
        <v/>
      </c>
      <c r="AJ16" s="10"/>
      <c r="AK16" s="18" t="str">
        <f t="shared" si="31"/>
        <v/>
      </c>
      <c r="AL16" s="10"/>
      <c r="AM16" s="18" t="str">
        <f t="shared" si="32"/>
        <v/>
      </c>
      <c r="AN16" s="10"/>
      <c r="AO16" s="18" t="str">
        <f t="shared" si="33"/>
        <v/>
      </c>
      <c r="AP16" s="10"/>
      <c r="AQ16" s="18" t="str">
        <f t="shared" si="34"/>
        <v/>
      </c>
      <c r="AR16" s="10"/>
      <c r="AS16" s="18" t="str">
        <f t="shared" si="35"/>
        <v/>
      </c>
      <c r="AT16" s="10"/>
      <c r="AU16" s="18" t="str">
        <f t="shared" si="36"/>
        <v/>
      </c>
      <c r="AV16" s="10"/>
      <c r="AW16" s="18" t="str">
        <f t="shared" si="37"/>
        <v/>
      </c>
      <c r="AX16" s="10"/>
      <c r="AY16" s="18" t="str">
        <f t="shared" si="38"/>
        <v/>
      </c>
      <c r="AZ16" s="10"/>
      <c r="BA16" s="18" t="str">
        <f t="shared" si="39"/>
        <v/>
      </c>
      <c r="BB16" s="10"/>
      <c r="BC16" s="18" t="str">
        <f t="shared" si="40"/>
        <v/>
      </c>
      <c r="BD16" s="10"/>
      <c r="BE16" s="18" t="str">
        <f t="shared" si="41"/>
        <v/>
      </c>
      <c r="BF16" s="10"/>
      <c r="BG16" s="18" t="str">
        <f t="shared" si="42"/>
        <v/>
      </c>
      <c r="BH16" s="10"/>
      <c r="BI16" s="18" t="str">
        <f t="shared" si="43"/>
        <v/>
      </c>
      <c r="BK16" s="11" t="str">
        <f t="shared" si="0"/>
        <v xml:space="preserve">     Macroplacoid row</v>
      </c>
      <c r="BL16" s="12">
        <f t="shared" si="2"/>
        <v>12</v>
      </c>
      <c r="BM16" s="40">
        <f t="shared" si="1"/>
        <v>19.07</v>
      </c>
      <c r="BN16" s="13" t="str">
        <f t="shared" si="3"/>
        <v>–</v>
      </c>
      <c r="BO16" s="41">
        <f t="shared" si="4"/>
        <v>47.52</v>
      </c>
      <c r="BP16" s="42">
        <f t="shared" si="5"/>
        <v>107.67927724449464</v>
      </c>
      <c r="BQ16" s="14" t="str">
        <f t="shared" si="10"/>
        <v>–</v>
      </c>
      <c r="BR16" s="43">
        <f t="shared" si="6"/>
        <v>165.92178770949721</v>
      </c>
      <c r="BS16" s="44">
        <f t="shared" si="7"/>
        <v>32.647500000000001</v>
      </c>
      <c r="BT16" s="45">
        <f t="shared" si="11"/>
        <v>137.55356123371641</v>
      </c>
      <c r="BU16" s="13">
        <f t="shared" si="8"/>
        <v>7.2840674513875427</v>
      </c>
      <c r="BV16" s="46">
        <f t="shared" si="12"/>
        <v>17.461427898835677</v>
      </c>
      <c r="BW16" s="13">
        <f t="shared" si="9"/>
        <v>26.78</v>
      </c>
      <c r="BX16" s="14">
        <f t="shared" si="13"/>
        <v>133.69945082376435</v>
      </c>
    </row>
    <row r="17" spans="1:76" x14ac:dyDescent="0.2">
      <c r="A17" s="9" t="s">
        <v>35</v>
      </c>
      <c r="B17" s="124">
        <v>29.09</v>
      </c>
      <c r="C17" s="125">
        <f t="shared" si="14"/>
        <v>145.23215177234147</v>
      </c>
      <c r="D17" s="10">
        <v>37.799999999999997</v>
      </c>
      <c r="E17" s="18">
        <f t="shared" si="15"/>
        <v>152.66558966074311</v>
      </c>
      <c r="F17" s="10">
        <v>52.24</v>
      </c>
      <c r="G17" s="18">
        <f t="shared" si="16"/>
        <v>182.4022346368715</v>
      </c>
      <c r="H17" s="242">
        <v>40.82</v>
      </c>
      <c r="I17" s="18">
        <f t="shared" si="17"/>
        <v>145.94208080085807</v>
      </c>
      <c r="J17" s="10">
        <v>21.01</v>
      </c>
      <c r="K17" s="18">
        <f t="shared" si="18"/>
        <v>118.63354037267082</v>
      </c>
      <c r="L17" s="10">
        <v>28.87</v>
      </c>
      <c r="M17" s="18">
        <f t="shared" si="19"/>
        <v>137.28007608178791</v>
      </c>
      <c r="N17" s="10">
        <v>33.92</v>
      </c>
      <c r="O17" s="18">
        <f t="shared" si="20"/>
        <v>147.86399302528335</v>
      </c>
      <c r="P17" s="10">
        <v>28.33</v>
      </c>
      <c r="Q17" s="18">
        <f t="shared" si="21"/>
        <v>116.7765869744435</v>
      </c>
      <c r="R17" s="10">
        <v>34.869999999999997</v>
      </c>
      <c r="S17" s="18">
        <f t="shared" si="22"/>
        <v>156.57835653345307</v>
      </c>
      <c r="T17" s="10">
        <v>37.880000000000003</v>
      </c>
      <c r="U17" s="18">
        <f t="shared" si="23"/>
        <v>165.27050610820245</v>
      </c>
      <c r="V17" s="10">
        <v>39.11</v>
      </c>
      <c r="W17" s="18">
        <f t="shared" si="24"/>
        <v>167.92614856161444</v>
      </c>
      <c r="X17" s="10">
        <v>39.729999999999997</v>
      </c>
      <c r="Y17" s="18">
        <f t="shared" si="25"/>
        <v>148.24626865671638</v>
      </c>
      <c r="Z17" s="10"/>
      <c r="AA17" s="18" t="str">
        <f t="shared" si="26"/>
        <v/>
      </c>
      <c r="AB17" s="10"/>
      <c r="AC17" s="18" t="str">
        <f t="shared" si="27"/>
        <v/>
      </c>
      <c r="AD17" s="10"/>
      <c r="AE17" s="18" t="str">
        <f t="shared" si="28"/>
        <v/>
      </c>
      <c r="AF17" s="10"/>
      <c r="AG17" s="18" t="str">
        <f t="shared" si="29"/>
        <v/>
      </c>
      <c r="AH17" s="10"/>
      <c r="AI17" s="18" t="str">
        <f t="shared" si="30"/>
        <v/>
      </c>
      <c r="AJ17" s="10"/>
      <c r="AK17" s="18" t="str">
        <f t="shared" si="31"/>
        <v/>
      </c>
      <c r="AL17" s="10"/>
      <c r="AM17" s="18" t="str">
        <f t="shared" si="32"/>
        <v/>
      </c>
      <c r="AN17" s="10"/>
      <c r="AO17" s="18" t="str">
        <f t="shared" si="33"/>
        <v/>
      </c>
      <c r="AP17" s="10"/>
      <c r="AQ17" s="18" t="str">
        <f t="shared" si="34"/>
        <v/>
      </c>
      <c r="AR17" s="10"/>
      <c r="AS17" s="18" t="str">
        <f t="shared" si="35"/>
        <v/>
      </c>
      <c r="AT17" s="10"/>
      <c r="AU17" s="18" t="str">
        <f t="shared" si="36"/>
        <v/>
      </c>
      <c r="AV17" s="10"/>
      <c r="AW17" s="18" t="str">
        <f t="shared" si="37"/>
        <v/>
      </c>
      <c r="AX17" s="10"/>
      <c r="AY17" s="18" t="str">
        <f t="shared" si="38"/>
        <v/>
      </c>
      <c r="AZ17" s="10"/>
      <c r="BA17" s="18" t="str">
        <f t="shared" si="39"/>
        <v/>
      </c>
      <c r="BB17" s="10"/>
      <c r="BC17" s="18" t="str">
        <f t="shared" si="40"/>
        <v/>
      </c>
      <c r="BD17" s="10"/>
      <c r="BE17" s="18" t="str">
        <f t="shared" si="41"/>
        <v/>
      </c>
      <c r="BF17" s="10"/>
      <c r="BG17" s="18" t="str">
        <f t="shared" si="42"/>
        <v/>
      </c>
      <c r="BH17" s="10"/>
      <c r="BI17" s="18" t="str">
        <f t="shared" si="43"/>
        <v/>
      </c>
      <c r="BK17" s="11" t="str">
        <f t="shared" si="0"/>
        <v xml:space="preserve">     Placoid row</v>
      </c>
      <c r="BL17" s="12">
        <f t="shared" si="2"/>
        <v>12</v>
      </c>
      <c r="BM17" s="40">
        <f t="shared" si="1"/>
        <v>21.01</v>
      </c>
      <c r="BN17" s="13" t="str">
        <f t="shared" si="3"/>
        <v>–</v>
      </c>
      <c r="BO17" s="41">
        <f t="shared" si="4"/>
        <v>52.24</v>
      </c>
      <c r="BP17" s="42">
        <f t="shared" si="5"/>
        <v>116.7765869744435</v>
      </c>
      <c r="BQ17" s="14" t="str">
        <f t="shared" si="10"/>
        <v>–</v>
      </c>
      <c r="BR17" s="43">
        <f t="shared" si="6"/>
        <v>182.4022346368715</v>
      </c>
      <c r="BS17" s="44">
        <f t="shared" si="7"/>
        <v>35.305833333333332</v>
      </c>
      <c r="BT17" s="45">
        <f t="shared" si="11"/>
        <v>148.73479443208217</v>
      </c>
      <c r="BU17" s="13">
        <f t="shared" si="8"/>
        <v>7.9730471628233754</v>
      </c>
      <c r="BV17" s="46">
        <f t="shared" si="12"/>
        <v>18.906215383408206</v>
      </c>
      <c r="BW17" s="13">
        <f t="shared" si="9"/>
        <v>29.09</v>
      </c>
      <c r="BX17" s="14">
        <f t="shared" si="13"/>
        <v>145.23215177234147</v>
      </c>
    </row>
    <row r="18" spans="1:76" x14ac:dyDescent="0.2">
      <c r="A18" s="19" t="s">
        <v>85</v>
      </c>
      <c r="B18" s="122"/>
      <c r="C18" s="123"/>
      <c r="D18" s="24"/>
      <c r="E18" s="24"/>
      <c r="F18" s="24"/>
      <c r="G18" s="24"/>
      <c r="H18" s="241"/>
      <c r="I18" s="24"/>
      <c r="J18" s="24"/>
      <c r="K18" s="24"/>
      <c r="L18" s="24"/>
      <c r="M18" s="24"/>
      <c r="N18" s="24"/>
      <c r="O18" s="24"/>
      <c r="P18" s="24"/>
      <c r="Q18" s="24"/>
      <c r="R18" s="24"/>
      <c r="S18" s="24"/>
      <c r="T18" s="24"/>
      <c r="U18" s="24"/>
      <c r="V18" s="24"/>
      <c r="W18" s="24"/>
      <c r="X18" s="24"/>
      <c r="Y18" s="24"/>
      <c r="Z18" s="24"/>
      <c r="AA18" s="24"/>
      <c r="AB18" s="24"/>
      <c r="AC18" s="24"/>
      <c r="AD18" s="24"/>
      <c r="AE18" s="48"/>
      <c r="AF18" s="23"/>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48"/>
      <c r="BK18" s="11" t="str">
        <f t="shared" si="0"/>
        <v>Claw I heights</v>
      </c>
      <c r="BL18" s="12"/>
      <c r="BM18" s="40"/>
      <c r="BN18" s="13"/>
      <c r="BO18" s="41"/>
      <c r="BP18" s="42"/>
      <c r="BQ18" s="14"/>
      <c r="BR18" s="43"/>
      <c r="BS18" s="44"/>
      <c r="BT18" s="45"/>
      <c r="BU18" s="13"/>
      <c r="BV18" s="46"/>
      <c r="BW18" s="13"/>
      <c r="BX18" s="14"/>
    </row>
    <row r="19" spans="1:76" x14ac:dyDescent="0.2">
      <c r="A19" s="9" t="s">
        <v>36</v>
      </c>
      <c r="B19" s="124">
        <v>5.25</v>
      </c>
      <c r="C19" s="125">
        <f>IF(AND((B19&gt;0),(B$5&gt;0)),(B19/B$5*100),"")</f>
        <v>26.21068397403894</v>
      </c>
      <c r="D19" s="10">
        <v>5.43</v>
      </c>
      <c r="E19" s="18">
        <f t="shared" ref="E19:E27" si="44">IF(AND((D19&gt;0),(D$5&gt;0)),(D19/D$5*100),"")</f>
        <v>21.930533117932146</v>
      </c>
      <c r="F19" s="10">
        <v>8.24</v>
      </c>
      <c r="G19" s="18">
        <f t="shared" ref="G19:G27" si="45">IF(AND((F19&gt;0),(F$5&gt;0)),(F19/F$5*100),"")</f>
        <v>28.770949720670391</v>
      </c>
      <c r="H19" s="242">
        <v>7.08</v>
      </c>
      <c r="I19" s="18">
        <f>IF(AND((H19&gt;0),(H$5&gt;0)),(H19/H$5*100),"")</f>
        <v>25.312835180550593</v>
      </c>
      <c r="J19" s="10">
        <v>3.52</v>
      </c>
      <c r="K19" s="18">
        <f t="shared" ref="K19:K27" si="46">IF(AND((J19&gt;0),(J$5&gt;0)),(J19/J$5*100),"")</f>
        <v>19.875776397515526</v>
      </c>
      <c r="L19" s="10"/>
      <c r="M19" s="18" t="str">
        <f t="shared" ref="M19:M27" si="47">IF(AND((L19&gt;0),(L$5&gt;0)),(L19/L$5*100),"")</f>
        <v/>
      </c>
      <c r="N19" s="10"/>
      <c r="O19" s="18" t="str">
        <f t="shared" ref="O19:O27" si="48">IF(AND((N19&gt;0),(N$5&gt;0)),(N19/N$5*100),"")</f>
        <v/>
      </c>
      <c r="P19" s="10"/>
      <c r="Q19" s="18" t="str">
        <f t="shared" ref="Q19:Q27" si="49">IF(AND((P19&gt;0),(P$5&gt;0)),(P19/P$5*100),"")</f>
        <v/>
      </c>
      <c r="R19" s="10">
        <v>4.96</v>
      </c>
      <c r="S19" s="18">
        <f t="shared" ref="S19:S27" si="50">IF(AND((R19&gt;0),(R$5&gt;0)),(R19/R$5*100),"")</f>
        <v>22.272114952851368</v>
      </c>
      <c r="T19" s="10">
        <v>6.54</v>
      </c>
      <c r="U19" s="18">
        <f t="shared" ref="U19:U27" si="51">IF(AND((T19&gt;0),(T$5&gt;0)),(T19/T$5*100),"")</f>
        <v>28.534031413612563</v>
      </c>
      <c r="V19" s="10"/>
      <c r="W19" s="18" t="str">
        <f t="shared" ref="W19:W27" si="52">IF(AND((V19&gt;0),(V$5&gt;0)),(V19/V$5*100),"")</f>
        <v/>
      </c>
      <c r="X19" s="10"/>
      <c r="Y19" s="18" t="str">
        <f t="shared" ref="Y19:Y27" si="53">IF(AND((X19&gt;0),(X$5&gt;0)),(X19/X$5*100),"")</f>
        <v/>
      </c>
      <c r="Z19" s="10"/>
      <c r="AA19" s="18" t="str">
        <f t="shared" ref="AA19:AA27" si="54">IF(AND((Z19&gt;0),(Z$5&gt;0)),(Z19/Z$5*100),"")</f>
        <v/>
      </c>
      <c r="AB19" s="10"/>
      <c r="AC19" s="18" t="str">
        <f t="shared" ref="AC19:AC27" si="55">IF(AND((AB19&gt;0),(AB$5&gt;0)),(AB19/AB$5*100),"")</f>
        <v/>
      </c>
      <c r="AD19" s="10"/>
      <c r="AE19" s="18" t="str">
        <f t="shared" ref="AE19:AE27" si="56">IF(AND((AD19&gt;0),(AD$5&gt;0)),(AD19/AD$5*100),"")</f>
        <v/>
      </c>
      <c r="AF19" s="10"/>
      <c r="AG19" s="18" t="str">
        <f t="shared" ref="AG19:AG27" si="57">IF(AND((AF19&gt;0),(AF$5&gt;0)),(AF19/AF$5*100),"")</f>
        <v/>
      </c>
      <c r="AH19" s="10"/>
      <c r="AI19" s="18" t="str">
        <f t="shared" ref="AI19:AI27" si="58">IF(AND((AH19&gt;0),(AH$5&gt;0)),(AH19/AH$5*100),"")</f>
        <v/>
      </c>
      <c r="AJ19" s="10"/>
      <c r="AK19" s="18" t="str">
        <f t="shared" ref="AK19:AK27" si="59">IF(AND((AJ19&gt;0),(AJ$5&gt;0)),(AJ19/AJ$5*100),"")</f>
        <v/>
      </c>
      <c r="AL19" s="10"/>
      <c r="AM19" s="18" t="str">
        <f t="shared" ref="AM19:AM27" si="60">IF(AND((AL19&gt;0),(AL$5&gt;0)),(AL19/AL$5*100),"")</f>
        <v/>
      </c>
      <c r="AN19" s="10"/>
      <c r="AO19" s="18" t="str">
        <f t="shared" ref="AO19:AO27" si="61">IF(AND((AN19&gt;0),(AN$5&gt;0)),(AN19/AN$5*100),"")</f>
        <v/>
      </c>
      <c r="AP19" s="10"/>
      <c r="AQ19" s="18" t="str">
        <f t="shared" ref="AQ19:AQ27" si="62">IF(AND((AP19&gt;0),(AP$5&gt;0)),(AP19/AP$5*100),"")</f>
        <v/>
      </c>
      <c r="AR19" s="10"/>
      <c r="AS19" s="18" t="str">
        <f t="shared" ref="AS19:AS27" si="63">IF(AND((AR19&gt;0),(AR$5&gt;0)),(AR19/AR$5*100),"")</f>
        <v/>
      </c>
      <c r="AT19" s="10"/>
      <c r="AU19" s="18" t="str">
        <f t="shared" ref="AU19:AU27" si="64">IF(AND((AT19&gt;0),(AT$5&gt;0)),(AT19/AT$5*100),"")</f>
        <v/>
      </c>
      <c r="AV19" s="10"/>
      <c r="AW19" s="18" t="str">
        <f t="shared" ref="AW19:AW27" si="65">IF(AND((AV19&gt;0),(AV$5&gt;0)),(AV19/AV$5*100),"")</f>
        <v/>
      </c>
      <c r="AX19" s="10"/>
      <c r="AY19" s="18" t="str">
        <f t="shared" ref="AY19:AY27" si="66">IF(AND((AX19&gt;0),(AX$5&gt;0)),(AX19/AX$5*100),"")</f>
        <v/>
      </c>
      <c r="AZ19" s="10"/>
      <c r="BA19" s="18" t="str">
        <f t="shared" ref="BA19:BA27" si="67">IF(AND((AZ19&gt;0),(AZ$5&gt;0)),(AZ19/AZ$5*100),"")</f>
        <v/>
      </c>
      <c r="BB19" s="10"/>
      <c r="BC19" s="18" t="str">
        <f t="shared" ref="BC19:BC27" si="68">IF(AND((BB19&gt;0),(BB$5&gt;0)),(BB19/BB$5*100),"")</f>
        <v/>
      </c>
      <c r="BD19" s="10"/>
      <c r="BE19" s="18" t="str">
        <f t="shared" ref="BE19:BE27" si="69">IF(AND((BD19&gt;0),(BD$5&gt;0)),(BD19/BD$5*100),"")</f>
        <v/>
      </c>
      <c r="BF19" s="10"/>
      <c r="BG19" s="18" t="str">
        <f t="shared" ref="BG19:BG27" si="70">IF(AND((BF19&gt;0),(BF$5&gt;0)),(BF19/BF$5*100),"")</f>
        <v/>
      </c>
      <c r="BH19" s="10"/>
      <c r="BI19" s="18" t="str">
        <f t="shared" ref="BI19:BI27" si="71">IF(AND((BH19&gt;0),(BH$5&gt;0)),(BH19/BH$5*100),"")</f>
        <v/>
      </c>
      <c r="BK19" s="11" t="str">
        <f t="shared" si="0"/>
        <v xml:space="preserve">     External base</v>
      </c>
      <c r="BL19" s="12">
        <f>COUNT(B19,D19,F19,H19,J19,L19,N19,P19,R19,T19,V19,X19,Z19,AB19,AD19,AF19,AH19,AJ19,AL19,AN19,AP19,AR19,AT19,AV19,AX19,AZ19,BB19,BD19,BF19,BH19)</f>
        <v>7</v>
      </c>
      <c r="BM19" s="40">
        <f>IF(SUM(B19,D19,F19,H19,J19,L19,N19,P19,R19,T19,V19,X19,Z19,AB19,AD19,AF19,AH19,AJ19,AL19,AN19,AP19,AR19,AT19,AV19,AX19,AZ19,BB19,BD19,BF19,BH19)&gt;0,MIN(B19,D19,F19,H19,J19,L19,N19,P19,R19,T19,V19,X19,Z19,AB19,AD19,AF19,AH19,AJ19,AL19,AN19,AP19,AR19,AT19,AV19,AX19,AZ19,BB19,BD19,BF19,BH19),"")</f>
        <v>3.52</v>
      </c>
      <c r="BN19" s="13" t="str">
        <f t="shared" si="3"/>
        <v>–</v>
      </c>
      <c r="BO19" s="41">
        <f>IF(SUM(B19,D19,F19,H19,J19,L19,N19,P19,R19,T19,V19,X19,Z19,AB19,AD19,AF19,AH19,AJ19,AL19,AN19,AP19,AR19,AT19,AV19,AX19,AZ19,BB19,BD19,BF19,BH19)&gt;0,MAX(B19,D19,F19,H19,J19,L19,N19,P19,R19,T19,V19,X19,Z19,AB19,AD19,AF19,AH19,AJ19,AL19,AN19,AP19,AR19,AT19,AV19,AX19,AZ19,BB19,BD19,BF19,BH19),"")</f>
        <v>8.24</v>
      </c>
      <c r="BP19" s="42">
        <f t="shared" si="5"/>
        <v>19.875776397515526</v>
      </c>
      <c r="BQ19" s="14" t="str">
        <f t="shared" si="10"/>
        <v>–</v>
      </c>
      <c r="BR19" s="43">
        <f t="shared" si="6"/>
        <v>28.770949720670391</v>
      </c>
      <c r="BS19" s="44">
        <f>IF(SUM(B19,D19,F19,H19,J19,L19,N19,P19,R19,T19,V19,X19,Z19,AB19,AD19,AF19,AH19,AJ19,AL19,AN19,AP19,AR19,AT19,AV19,AX19,AZ19,BB19,BD19,BF19,BH19)&gt;0,AVERAGE(B19,D19,F19,H19,J19,L19,N19,P19,R19,T19,V19,X19,Z19,AB19,AD19,AF19,AH19,AJ19,AL19,AN19,AP19,AR19,AT19,AV19,AX19,AZ19,BB19,BD19,BF19,BH19),"?")</f>
        <v>5.8599999999999994</v>
      </c>
      <c r="BT19" s="45">
        <f t="shared" si="11"/>
        <v>24.700989251024502</v>
      </c>
      <c r="BU19" s="13">
        <f>IF(COUNT(B19,D19,F19,H19,J19,L19,N19,P19,R19,T19,V19,X19,Z19,AB19,AD19,AF19,AH19,AJ19,AL19,AN19,AP19,AR19,AT19,AV19,AX19,AZ19,BB19,BD19,BF19,BH19)&gt;1,STDEV(B19,D19,F19,H19,J19,L19,N19,P19,R19,T19,V19,X19,Z19,AB19,AD19,AF19,AH19,AJ19,AL19,AN19,AP19,AR19,AT19,AV19,AX19,AZ19,BB19,BD19,BF19,BH19),"?")</f>
        <v>1.5522993697522836</v>
      </c>
      <c r="BV19" s="46">
        <f t="shared" si="12"/>
        <v>3.4343330421450959</v>
      </c>
      <c r="BW19" s="13">
        <f>IF(COUNT(B19)&gt;0,B19,"?")</f>
        <v>5.25</v>
      </c>
      <c r="BX19" s="14">
        <f t="shared" si="13"/>
        <v>26.21068397403894</v>
      </c>
    </row>
    <row r="20" spans="1:76" x14ac:dyDescent="0.2">
      <c r="A20" s="9" t="s">
        <v>37</v>
      </c>
      <c r="B20" s="124">
        <v>9.9600000000000009</v>
      </c>
      <c r="C20" s="125">
        <f>IF(AND((B20&gt;0),(B$5&gt;0)),(B20/B$5*100),"")</f>
        <v>49.725411882176736</v>
      </c>
      <c r="D20" s="10">
        <v>10.42</v>
      </c>
      <c r="E20" s="18">
        <f t="shared" si="44"/>
        <v>42.084006462035539</v>
      </c>
      <c r="F20" s="10">
        <v>13.93</v>
      </c>
      <c r="G20" s="18">
        <f t="shared" si="45"/>
        <v>48.63826815642458</v>
      </c>
      <c r="H20" s="242">
        <v>10.11</v>
      </c>
      <c r="I20" s="18">
        <f>IF(AND((H20&gt;0),(H$5&gt;0)),(H20/H$5*100),"")</f>
        <v>36.145870575616733</v>
      </c>
      <c r="J20" s="10">
        <v>6.05</v>
      </c>
      <c r="K20" s="18">
        <f t="shared" si="46"/>
        <v>34.161490683229815</v>
      </c>
      <c r="L20" s="10"/>
      <c r="M20" s="18" t="str">
        <f t="shared" si="47"/>
        <v/>
      </c>
      <c r="N20" s="10"/>
      <c r="O20" s="18" t="str">
        <f t="shared" si="48"/>
        <v/>
      </c>
      <c r="P20" s="10"/>
      <c r="Q20" s="18" t="str">
        <f t="shared" si="49"/>
        <v/>
      </c>
      <c r="R20" s="10">
        <v>10.68</v>
      </c>
      <c r="S20" s="18">
        <f t="shared" si="50"/>
        <v>47.956892680736416</v>
      </c>
      <c r="T20" s="10">
        <v>12</v>
      </c>
      <c r="U20" s="18">
        <f t="shared" si="51"/>
        <v>52.356020942408378</v>
      </c>
      <c r="V20" s="10"/>
      <c r="W20" s="18" t="str">
        <f t="shared" si="52"/>
        <v/>
      </c>
      <c r="X20" s="10"/>
      <c r="Y20" s="18" t="str">
        <f t="shared" si="53"/>
        <v/>
      </c>
      <c r="Z20" s="10"/>
      <c r="AA20" s="18" t="str">
        <f t="shared" si="54"/>
        <v/>
      </c>
      <c r="AB20" s="10"/>
      <c r="AC20" s="18" t="str">
        <f t="shared" si="55"/>
        <v/>
      </c>
      <c r="AD20" s="10"/>
      <c r="AE20" s="18" t="str">
        <f t="shared" si="56"/>
        <v/>
      </c>
      <c r="AF20" s="10"/>
      <c r="AG20" s="18" t="str">
        <f t="shared" si="57"/>
        <v/>
      </c>
      <c r="AH20" s="10"/>
      <c r="AI20" s="18" t="str">
        <f t="shared" si="58"/>
        <v/>
      </c>
      <c r="AJ20" s="10"/>
      <c r="AK20" s="18" t="str">
        <f t="shared" si="59"/>
        <v/>
      </c>
      <c r="AL20" s="10"/>
      <c r="AM20" s="18" t="str">
        <f t="shared" si="60"/>
        <v/>
      </c>
      <c r="AN20" s="10"/>
      <c r="AO20" s="18" t="str">
        <f t="shared" si="61"/>
        <v/>
      </c>
      <c r="AP20" s="10"/>
      <c r="AQ20" s="18" t="str">
        <f t="shared" si="62"/>
        <v/>
      </c>
      <c r="AR20" s="10"/>
      <c r="AS20" s="18" t="str">
        <f t="shared" si="63"/>
        <v/>
      </c>
      <c r="AT20" s="10"/>
      <c r="AU20" s="18" t="str">
        <f t="shared" si="64"/>
        <v/>
      </c>
      <c r="AV20" s="10"/>
      <c r="AW20" s="18" t="str">
        <f t="shared" si="65"/>
        <v/>
      </c>
      <c r="AX20" s="10"/>
      <c r="AY20" s="18" t="str">
        <f t="shared" si="66"/>
        <v/>
      </c>
      <c r="AZ20" s="10"/>
      <c r="BA20" s="18" t="str">
        <f t="shared" si="67"/>
        <v/>
      </c>
      <c r="BB20" s="10"/>
      <c r="BC20" s="18" t="str">
        <f t="shared" si="68"/>
        <v/>
      </c>
      <c r="BD20" s="10"/>
      <c r="BE20" s="18" t="str">
        <f t="shared" si="69"/>
        <v/>
      </c>
      <c r="BF20" s="10"/>
      <c r="BG20" s="18" t="str">
        <f t="shared" si="70"/>
        <v/>
      </c>
      <c r="BH20" s="10"/>
      <c r="BI20" s="18" t="str">
        <f t="shared" si="71"/>
        <v/>
      </c>
      <c r="BK20" s="11" t="str">
        <f t="shared" si="0"/>
        <v xml:space="preserve">     External primary branch</v>
      </c>
      <c r="BL20" s="12">
        <f>COUNT(B20,D20,F20,H20,J20,L20,N20,P20,R20,T20,V20,X20,Z20,AB20,AD20,AF20,AH20,AJ20,AL20,AN20,AP20,AR20,AT20,AV20,AX20,AZ20,BB20,BD20,BF20,BH20)</f>
        <v>7</v>
      </c>
      <c r="BM20" s="40">
        <f>IF(SUM(B20,D20,F20,H20,J20,L20,N20,P20,R20,T20,V20,X20,Z20,AB20,AD20,AF20,AH20,AJ20,AL20,AN20,AP20,AR20,AT20,AV20,AX20,AZ20,BB20,BD20,BF20,BH20)&gt;0,MIN(B20,D20,F20,H20,J20,L20,N20,P20,R20,T20,V20,X20,Z20,AB20,AD20,AF20,AH20,AJ20,AL20,AN20,AP20,AR20,AT20,AV20,AX20,AZ20,BB20,BD20,BF20,BH20),"")</f>
        <v>6.05</v>
      </c>
      <c r="BN20" s="13" t="str">
        <f t="shared" si="3"/>
        <v>–</v>
      </c>
      <c r="BO20" s="41">
        <f>IF(SUM(B20,D20,F20,H20,J20,L20,N20,P20,R20,T20,V20,X20,Z20,AB20,AD20,AF20,AH20,AJ20,AL20,AN20,AP20,AR20,AT20,AV20,AX20,AZ20,BB20,BD20,BF20,BH20)&gt;0,MAX(B20,D20,F20,H20,J20,L20,N20,P20,R20,T20,V20,X20,Z20,AB20,AD20,AF20,AH20,AJ20,AL20,AN20,AP20,AR20,AT20,AV20,AX20,AZ20,BB20,BD20,BF20,BH20),"")</f>
        <v>13.93</v>
      </c>
      <c r="BP20" s="42">
        <f t="shared" si="5"/>
        <v>34.161490683229815</v>
      </c>
      <c r="BQ20" s="14" t="str">
        <f t="shared" si="10"/>
        <v>–</v>
      </c>
      <c r="BR20" s="43">
        <f t="shared" si="6"/>
        <v>52.356020942408378</v>
      </c>
      <c r="BS20" s="44">
        <f>IF(SUM(B20,D20,F20,H20,J20,L20,N20,P20,R20,T20,V20,X20,Z20,AB20,AD20,AF20,AH20,AJ20,AL20,AN20,AP20,AR20,AT20,AV20,AX20,AZ20,BB20,BD20,BF20,BH20)&gt;0,AVERAGE(B20,D20,F20,H20,J20,L20,N20,P20,R20,T20,V20,X20,Z20,AB20,AD20,AF20,AH20,AJ20,AL20,AN20,AP20,AR20,AT20,AV20,AX20,AZ20,BB20,BD20,BF20,BH20),"?")</f>
        <v>10.450000000000001</v>
      </c>
      <c r="BT20" s="45">
        <f t="shared" si="11"/>
        <v>44.438280197518303</v>
      </c>
      <c r="BU20" s="13">
        <f>IF(COUNT(B20,D20,F20,H20,J20,L20,N20,P20,R20,T20,V20,X20,Z20,AB20,AD20,AF20,AH20,AJ20,AL20,AN20,AP20,AR20,AT20,AV20,AX20,AZ20,BB20,BD20,BF20,BH20)&gt;1,STDEV(B20,D20,F20,H20,J20,L20,N20,P20,R20,T20,V20,X20,Z20,AB20,AD20,AF20,AH20,AJ20,AL20,AN20,AP20,AR20,AT20,AV20,AX20,AZ20,BB20,BD20,BF20,BH20),"?")</f>
        <v>2.3903416771108903</v>
      </c>
      <c r="BV20" s="46">
        <f t="shared" si="12"/>
        <v>7.0779467066870607</v>
      </c>
      <c r="BW20" s="13">
        <f>IF(COUNT(B20)&gt;0,B20,"?")</f>
        <v>9.9600000000000009</v>
      </c>
      <c r="BX20" s="14">
        <f t="shared" si="13"/>
        <v>49.725411882176736</v>
      </c>
    </row>
    <row r="21" spans="1:76" x14ac:dyDescent="0.2">
      <c r="A21" s="9" t="s">
        <v>38</v>
      </c>
      <c r="B21" s="124">
        <v>7.6</v>
      </c>
      <c r="C21" s="125">
        <f>IF(AND((B21&gt;0),(B$5&gt;0)),(B21/B$5*100),"")</f>
        <v>37.943085371942082</v>
      </c>
      <c r="D21" s="10">
        <v>6.62</v>
      </c>
      <c r="E21" s="18">
        <f t="shared" si="44"/>
        <v>26.736672051696281</v>
      </c>
      <c r="F21" s="10">
        <v>9.51</v>
      </c>
      <c r="G21" s="18">
        <f t="shared" si="45"/>
        <v>33.205307262569832</v>
      </c>
      <c r="H21" s="242">
        <v>8.35</v>
      </c>
      <c r="I21" s="18">
        <f>IF(AND((H21&gt;0),(H$5&gt;0)),(H21/H$5*100),"")</f>
        <v>29.853414372542009</v>
      </c>
      <c r="J21" s="10">
        <v>3.52</v>
      </c>
      <c r="K21" s="18">
        <f t="shared" si="46"/>
        <v>19.875776397515526</v>
      </c>
      <c r="L21" s="10"/>
      <c r="M21" s="18" t="str">
        <f t="shared" si="47"/>
        <v/>
      </c>
      <c r="N21" s="10"/>
      <c r="O21" s="18" t="str">
        <f t="shared" si="48"/>
        <v/>
      </c>
      <c r="P21" s="10"/>
      <c r="Q21" s="18" t="str">
        <f t="shared" si="49"/>
        <v/>
      </c>
      <c r="R21" s="10">
        <v>6.67</v>
      </c>
      <c r="S21" s="18">
        <f t="shared" si="50"/>
        <v>29.950606196677143</v>
      </c>
      <c r="T21" s="10">
        <v>7.14</v>
      </c>
      <c r="U21" s="18">
        <f t="shared" si="51"/>
        <v>31.15183246073298</v>
      </c>
      <c r="V21" s="10"/>
      <c r="W21" s="18" t="str">
        <f t="shared" si="52"/>
        <v/>
      </c>
      <c r="X21" s="10"/>
      <c r="Y21" s="18" t="str">
        <f t="shared" si="53"/>
        <v/>
      </c>
      <c r="Z21" s="10"/>
      <c r="AA21" s="18" t="str">
        <f t="shared" si="54"/>
        <v/>
      </c>
      <c r="AB21" s="10"/>
      <c r="AC21" s="18" t="str">
        <f t="shared" si="55"/>
        <v/>
      </c>
      <c r="AD21" s="10"/>
      <c r="AE21" s="18" t="str">
        <f t="shared" si="56"/>
        <v/>
      </c>
      <c r="AF21" s="10"/>
      <c r="AG21" s="18" t="str">
        <f t="shared" si="57"/>
        <v/>
      </c>
      <c r="AH21" s="10"/>
      <c r="AI21" s="18" t="str">
        <f t="shared" si="58"/>
        <v/>
      </c>
      <c r="AJ21" s="10"/>
      <c r="AK21" s="18" t="str">
        <f t="shared" si="59"/>
        <v/>
      </c>
      <c r="AL21" s="10"/>
      <c r="AM21" s="18" t="str">
        <f t="shared" si="60"/>
        <v/>
      </c>
      <c r="AN21" s="10"/>
      <c r="AO21" s="18" t="str">
        <f t="shared" si="61"/>
        <v/>
      </c>
      <c r="AP21" s="10"/>
      <c r="AQ21" s="18" t="str">
        <f t="shared" si="62"/>
        <v/>
      </c>
      <c r="AR21" s="10"/>
      <c r="AS21" s="18" t="str">
        <f t="shared" si="63"/>
        <v/>
      </c>
      <c r="AT21" s="10"/>
      <c r="AU21" s="18" t="str">
        <f t="shared" si="64"/>
        <v/>
      </c>
      <c r="AV21" s="10"/>
      <c r="AW21" s="18" t="str">
        <f t="shared" si="65"/>
        <v/>
      </c>
      <c r="AX21" s="10"/>
      <c r="AY21" s="18" t="str">
        <f t="shared" si="66"/>
        <v/>
      </c>
      <c r="AZ21" s="10"/>
      <c r="BA21" s="18" t="str">
        <f t="shared" si="67"/>
        <v/>
      </c>
      <c r="BB21" s="10"/>
      <c r="BC21" s="18" t="str">
        <f t="shared" si="68"/>
        <v/>
      </c>
      <c r="BD21" s="10"/>
      <c r="BE21" s="18" t="str">
        <f t="shared" si="69"/>
        <v/>
      </c>
      <c r="BF21" s="10"/>
      <c r="BG21" s="18" t="str">
        <f t="shared" si="70"/>
        <v/>
      </c>
      <c r="BH21" s="10"/>
      <c r="BI21" s="18" t="str">
        <f t="shared" si="71"/>
        <v/>
      </c>
      <c r="BK21" s="11" t="str">
        <f t="shared" si="0"/>
        <v xml:space="preserve">     External secondary branch</v>
      </c>
      <c r="BL21" s="12">
        <f>COUNT(B21,D21,F21,H21,J21,L21,N21,P21,R21,T21,V21,X21,Z21,AB21,AD21,AF21,AH21,AJ21,AL21,AN21,AP21,AR21,AT21,AV21,AX21,AZ21,BB21,BD21,BF21,BH21)</f>
        <v>7</v>
      </c>
      <c r="BM21" s="40">
        <f>IF(SUM(B21,D21,F21,H21,J21,L21,N21,P21,R21,T21,V21,X21,Z21,AB21,AD21,AF21,AH21,AJ21,AL21,AN21,AP21,AR21,AT21,AV21,AX21,AZ21,BB21,BD21,BF21,BH21)&gt;0,MIN(B21,D21,F21,H21,J21,L21,N21,P21,R21,T21,V21,X21,Z21,AB21,AD21,AF21,AH21,AJ21,AL21,AN21,AP21,AR21,AT21,AV21,AX21,AZ21,BB21,BD21,BF21,BH21),"")</f>
        <v>3.52</v>
      </c>
      <c r="BN21" s="13" t="str">
        <f t="shared" si="3"/>
        <v>–</v>
      </c>
      <c r="BO21" s="41">
        <f>IF(SUM(B21,D21,F21,H21,J21,L21,N21,P21,R21,T21,V21,X21,Z21,AB21,AD21,AF21,AH21,AJ21,AL21,AN21,AP21,AR21,AT21,AV21,AX21,AZ21,BB21,BD21,BF21,BH21)&gt;0,MAX(B21,D21,F21,H21,J21,L21,N21,P21,R21,T21,V21,X21,Z21,AB21,AD21,AF21,AH21,AJ21,AL21,AN21,AP21,AR21,AT21,AV21,AX21,AZ21,BB21,BD21,BF21,BH21),"")</f>
        <v>9.51</v>
      </c>
      <c r="BP21" s="42">
        <f t="shared" si="5"/>
        <v>19.875776397515526</v>
      </c>
      <c r="BQ21" s="14" t="str">
        <f t="shared" si="10"/>
        <v>–</v>
      </c>
      <c r="BR21" s="43">
        <f t="shared" si="6"/>
        <v>37.943085371942082</v>
      </c>
      <c r="BS21" s="44">
        <f>IF(SUM(B21,D21,F21,H21,J21,L21,N21,P21,R21,T21,V21,X21,Z21,AB21,AD21,AF21,AH21,AJ21,AL21,AN21,AP21,AR21,AT21,AV21,AX21,AZ21,BB21,BD21,BF21,BH21)&gt;0,AVERAGE(B21,D21,F21,H21,J21,L21,N21,P21,R21,T21,V21,X21,Z21,AB21,AD21,AF21,AH21,AJ21,AL21,AN21,AP21,AR21,AT21,AV21,AX21,AZ21,BB21,BD21,BF21,BH21),"?")</f>
        <v>7.0585714285714287</v>
      </c>
      <c r="BT21" s="45">
        <f t="shared" si="11"/>
        <v>29.816670587667979</v>
      </c>
      <c r="BU21" s="13">
        <f>IF(COUNT(B21,D21,F21,H21,J21,L21,N21,P21,R21,T21,V21,X21,Z21,AB21,AD21,AF21,AH21,AJ21,AL21,AN21,AP21,AR21,AT21,AV21,AX21,AZ21,BB21,BD21,BF21,BH21)&gt;1,STDEV(B21,D21,F21,H21,J21,L21,N21,P21,R21,T21,V21,X21,Z21,AB21,AD21,AF21,AH21,AJ21,AL21,AN21,AP21,AR21,AT21,AV21,AX21,AZ21,BB21,BD21,BF21,BH21),"?")</f>
        <v>1.8637724161086853</v>
      </c>
      <c r="BV21" s="46">
        <f t="shared" si="12"/>
        <v>5.5921252686601806</v>
      </c>
      <c r="BW21" s="13">
        <f>IF(COUNT(B21)&gt;0,B21,"?")</f>
        <v>7.6</v>
      </c>
      <c r="BX21" s="14">
        <f t="shared" si="13"/>
        <v>37.943085371942082</v>
      </c>
    </row>
    <row r="22" spans="1:76" x14ac:dyDescent="0.2">
      <c r="A22" s="9" t="s">
        <v>133</v>
      </c>
      <c r="B22" s="218">
        <f>IF(AND((B19&gt;0),(B20&gt;0)),(B19/B20*100),"")</f>
        <v>52.710843373493979</v>
      </c>
      <c r="C22" s="125" t="s">
        <v>23</v>
      </c>
      <c r="D22" s="219">
        <f>IF(AND((D19&gt;0),(D20&gt;0)),(D19/D20*100),"")</f>
        <v>52.111324376199619</v>
      </c>
      <c r="E22" s="220" t="s">
        <v>23</v>
      </c>
      <c r="F22" s="219">
        <f>IF(AND((F19&gt;0),(F20&gt;0)),(F19/F20*100),"")</f>
        <v>59.152907394113427</v>
      </c>
      <c r="G22" s="220" t="s">
        <v>23</v>
      </c>
      <c r="H22" s="219">
        <f>IF(AND((H19&gt;0),(H20&gt;0)),(H19/H20*100),"")</f>
        <v>70.029673590504459</v>
      </c>
      <c r="I22" s="220" t="s">
        <v>23</v>
      </c>
      <c r="J22" s="219">
        <f>IF(AND((J19&gt;0),(J20&gt;0)),(J19/J20*100),"")</f>
        <v>58.18181818181818</v>
      </c>
      <c r="K22" s="220" t="s">
        <v>23</v>
      </c>
      <c r="L22" s="219" t="str">
        <f>IF(AND((L19&gt;0),(L20&gt;0)),(L19/L20*100),"")</f>
        <v/>
      </c>
      <c r="M22" s="220" t="s">
        <v>23</v>
      </c>
      <c r="N22" s="219" t="str">
        <f>IF(AND((N19&gt;0),(N20&gt;0)),(N19/N20*100),"")</f>
        <v/>
      </c>
      <c r="O22" s="220" t="s">
        <v>23</v>
      </c>
      <c r="P22" s="219" t="str">
        <f>IF(AND((P19&gt;0),(P20&gt;0)),(P19/P20*100),"")</f>
        <v/>
      </c>
      <c r="Q22" s="220" t="s">
        <v>23</v>
      </c>
      <c r="R22" s="219">
        <f>IF(AND((R19&gt;0),(R20&gt;0)),(R19/R20*100),"")</f>
        <v>46.441947565543074</v>
      </c>
      <c r="S22" s="220" t="s">
        <v>23</v>
      </c>
      <c r="T22" s="219">
        <f>IF(AND((T19&gt;0),(T20&gt;0)),(T19/T20*100),"")</f>
        <v>54.500000000000007</v>
      </c>
      <c r="U22" s="220" t="s">
        <v>23</v>
      </c>
      <c r="V22" s="219" t="str">
        <f>IF(AND((V19&gt;0),(V20&gt;0)),(V19/V20*100),"")</f>
        <v/>
      </c>
      <c r="W22" s="220" t="s">
        <v>23</v>
      </c>
      <c r="X22" s="219" t="str">
        <f>IF(AND((X19&gt;0),(X20&gt;0)),(X19/X20*100),"")</f>
        <v/>
      </c>
      <c r="Y22" s="220" t="s">
        <v>23</v>
      </c>
      <c r="Z22" s="219" t="str">
        <f>IF(AND((Z19&gt;0),(Z20&gt;0)),(Z19/Z20*100),"")</f>
        <v/>
      </c>
      <c r="AA22" s="220" t="s">
        <v>23</v>
      </c>
      <c r="AB22" s="219" t="str">
        <f>IF(AND((AB19&gt;0),(AB20&gt;0)),(AB19/AB20*100),"")</f>
        <v/>
      </c>
      <c r="AC22" s="220" t="s">
        <v>23</v>
      </c>
      <c r="AD22" s="219" t="str">
        <f>IF(AND((AD19&gt;0),(AD20&gt;0)),(AD19/AD20*100),"")</f>
        <v/>
      </c>
      <c r="AE22" s="220" t="s">
        <v>23</v>
      </c>
      <c r="AF22" s="219" t="str">
        <f>IF(AND((AF19&gt;0),(AF20&gt;0)),(AF19/AF20*100),"")</f>
        <v/>
      </c>
      <c r="AG22" s="220" t="s">
        <v>23</v>
      </c>
      <c r="AH22" s="219" t="str">
        <f>IF(AND((AH19&gt;0),(AH20&gt;0)),(AH19/AH20*100),"")</f>
        <v/>
      </c>
      <c r="AI22" s="220" t="s">
        <v>23</v>
      </c>
      <c r="AJ22" s="219" t="str">
        <f>IF(AND((AJ19&gt;0),(AJ20&gt;0)),(AJ19/AJ20*100),"")</f>
        <v/>
      </c>
      <c r="AK22" s="220" t="s">
        <v>23</v>
      </c>
      <c r="AL22" s="219" t="str">
        <f>IF(AND((AL19&gt;0),(AL20&gt;0)),(AL19/AL20*100),"")</f>
        <v/>
      </c>
      <c r="AM22" s="220" t="s">
        <v>23</v>
      </c>
      <c r="AN22" s="219" t="str">
        <f>IF(AND((AN19&gt;0),(AN20&gt;0)),(AN19/AN20*100),"")</f>
        <v/>
      </c>
      <c r="AO22" s="220" t="s">
        <v>23</v>
      </c>
      <c r="AP22" s="131" t="str">
        <f>IF(AND((AP19&gt;0),(AP20&gt;0)),(AP19/AP20*100),"")</f>
        <v/>
      </c>
      <c r="AQ22" s="18" t="s">
        <v>23</v>
      </c>
      <c r="AR22" s="131" t="str">
        <f>IF(AND((AR19&gt;0),(AR20&gt;0)),(AR19/AR20*100),"")</f>
        <v/>
      </c>
      <c r="AS22" s="18" t="s">
        <v>23</v>
      </c>
      <c r="AT22" s="131" t="str">
        <f>IF(AND((AT19&gt;0),(AT20&gt;0)),(AT19/AT20*100),"")</f>
        <v/>
      </c>
      <c r="AU22" s="18" t="s">
        <v>23</v>
      </c>
      <c r="AV22" s="131" t="str">
        <f>IF(AND((AV19&gt;0),(AV20&gt;0)),(AV19/AV20*100),"")</f>
        <v/>
      </c>
      <c r="AW22" s="18" t="s">
        <v>23</v>
      </c>
      <c r="AX22" s="131" t="str">
        <f>IF(AND((AX19&gt;0),(AX20&gt;0)),(AX19/AX20*100),"")</f>
        <v/>
      </c>
      <c r="AY22" s="18" t="s">
        <v>23</v>
      </c>
      <c r="AZ22" s="131" t="str">
        <f>IF(AND((AZ19&gt;0),(AZ20&gt;0)),(AZ19/AZ20*100),"")</f>
        <v/>
      </c>
      <c r="BA22" s="18" t="s">
        <v>23</v>
      </c>
      <c r="BB22" s="131" t="str">
        <f>IF(AND((BB19&gt;0),(BB20&gt;0)),(BB19/BB20*100),"")</f>
        <v/>
      </c>
      <c r="BC22" s="18" t="s">
        <v>23</v>
      </c>
      <c r="BD22" s="131" t="str">
        <f>IF(AND((BD19&gt;0),(BD20&gt;0)),(BD19/BD20*100),"")</f>
        <v/>
      </c>
      <c r="BE22" s="18" t="s">
        <v>23</v>
      </c>
      <c r="BF22" s="131" t="str">
        <f>IF(AND((BF19&gt;0),(BF20&gt;0)),(BF19/BF20*100),"")</f>
        <v/>
      </c>
      <c r="BG22" s="18" t="s">
        <v>23</v>
      </c>
      <c r="BH22" s="131" t="str">
        <f>IF(AND((BH19&gt;0),(BH20&gt;0)),(BH19/BH20*100),"")</f>
        <v/>
      </c>
      <c r="BI22" s="18" t="s">
        <v>23</v>
      </c>
      <c r="BK22" s="11" t="str">
        <f t="shared" si="0"/>
        <v xml:space="preserve">     External cbt ratio</v>
      </c>
      <c r="BL22" s="221">
        <f t="shared" si="2"/>
        <v>7</v>
      </c>
      <c r="BM22" s="160">
        <f>IF(SUM(B22,D22,F22,H22,J22,L22,N22,P22,R22,T22,V22,X22,Z22,AB22,AD22,AF22,AH22,AJ22,AL22,AN22,AP22,AR22,AT22,AV22,AX22,AZ22,BB22,BD22,BF22,BH22)&gt;0,MIN(B22,D22,F22,H22,J22,L22,N22,P22,R22,T22,V22,X22,Z22,AB22,AD22,AF22,AH22,AJ22,AL22,AN22,AP22,AR22,AT22,AV22,AX22,AZ22,BB22,BD22,BF22,BH22),"")</f>
        <v>46.441947565543074</v>
      </c>
      <c r="BN22" s="161" t="str">
        <f>IF(COUNT(BM22)&gt;0,"–","?")</f>
        <v>–</v>
      </c>
      <c r="BO22" s="162">
        <f>IF(SUM(B22,D22,F22,H22,J22,L22,N22,P22,R22,T22,V22,X22,Z22,AB22,AD22,AF22,AH22,AJ22,AL22,AN22,AP22,AR22,AT22,AV22,AX22,AZ22,BB22,BD22,BF22,BH22)&gt;0,MAX(B22,D22,F22,H22,J22,L22,N22,P22,R22,T22,V22,X22,Z22,AB22,AD22,AF22,AH22,AJ22,AL22,AN22,AP22,AR22,AT22,AV22,AX22,AZ22,BB22,BD22,BF22,BH22),"")</f>
        <v>70.029673590504459</v>
      </c>
      <c r="BP22" s="222" t="str">
        <f t="shared" si="5"/>
        <v/>
      </c>
      <c r="BQ22" s="164" t="s">
        <v>23</v>
      </c>
      <c r="BR22" s="223" t="str">
        <f t="shared" si="6"/>
        <v/>
      </c>
      <c r="BS22" s="224">
        <f t="shared" si="7"/>
        <v>56.161216354524676</v>
      </c>
      <c r="BT22" s="167" t="s">
        <v>23</v>
      </c>
      <c r="BU22" s="225">
        <f t="shared" si="8"/>
        <v>7.426278536839745</v>
      </c>
      <c r="BV22" s="168" t="s">
        <v>23</v>
      </c>
      <c r="BW22" s="161">
        <f>IF(COUNT(B22)&gt;0,B22,"?")</f>
        <v>52.710843373493979</v>
      </c>
      <c r="BX22" s="169" t="s">
        <v>23</v>
      </c>
    </row>
    <row r="23" spans="1:76" s="232" customFormat="1" x14ac:dyDescent="0.2">
      <c r="A23" s="226" t="s">
        <v>134</v>
      </c>
      <c r="B23" s="227">
        <f>IF(AND((B21&gt;0),(B20&gt;0)),(B21/B20*100),"")</f>
        <v>76.305220883534133</v>
      </c>
      <c r="C23" s="228" t="s">
        <v>23</v>
      </c>
      <c r="D23" s="229">
        <f>IF(AND((D21&gt;0),(D20&gt;0)),(D21/D20*100),"")</f>
        <v>63.531669865642989</v>
      </c>
      <c r="E23" s="230" t="s">
        <v>23</v>
      </c>
      <c r="F23" s="229">
        <f>IF(AND((F21&gt;0),(F20&gt;0)),(F21/F20*100),"")</f>
        <v>68.269921033740133</v>
      </c>
      <c r="G23" s="230" t="s">
        <v>23</v>
      </c>
      <c r="H23" s="229">
        <f>IF(AND((H21&gt;0),(H20&gt;0)),(H21/H20*100),"")</f>
        <v>82.591493570722065</v>
      </c>
      <c r="I23" s="230" t="s">
        <v>23</v>
      </c>
      <c r="J23" s="229">
        <f>IF(AND((J21&gt;0),(J20&gt;0)),(J21/J20*100),"")</f>
        <v>58.18181818181818</v>
      </c>
      <c r="K23" s="230" t="s">
        <v>23</v>
      </c>
      <c r="L23" s="229" t="str">
        <f>IF(AND((L21&gt;0),(L20&gt;0)),(L21/L20*100),"")</f>
        <v/>
      </c>
      <c r="M23" s="230" t="s">
        <v>23</v>
      </c>
      <c r="N23" s="229" t="str">
        <f>IF(AND((N21&gt;0),(N20&gt;0)),(N21/N20*100),"")</f>
        <v/>
      </c>
      <c r="O23" s="230" t="s">
        <v>23</v>
      </c>
      <c r="P23" s="229" t="str">
        <f>IF(AND((P21&gt;0),(P20&gt;0)),(P21/P20*100),"")</f>
        <v/>
      </c>
      <c r="Q23" s="230" t="s">
        <v>23</v>
      </c>
      <c r="R23" s="229">
        <f>IF(AND((R21&gt;0),(R20&gt;0)),(R21/R20*100),"")</f>
        <v>62.453183520599254</v>
      </c>
      <c r="S23" s="230" t="s">
        <v>23</v>
      </c>
      <c r="T23" s="229">
        <f>IF(AND((T21&gt;0),(T20&gt;0)),(T21/T20*100),"")</f>
        <v>59.5</v>
      </c>
      <c r="U23" s="230" t="s">
        <v>23</v>
      </c>
      <c r="V23" s="229" t="str">
        <f>IF(AND((V21&gt;0),(V20&gt;0)),(V21/V20*100),"")</f>
        <v/>
      </c>
      <c r="W23" s="230" t="s">
        <v>23</v>
      </c>
      <c r="X23" s="229" t="str">
        <f>IF(AND((X21&gt;0),(X20&gt;0)),(X21/X20*100),"")</f>
        <v/>
      </c>
      <c r="Y23" s="230" t="s">
        <v>23</v>
      </c>
      <c r="Z23" s="229" t="str">
        <f>IF(AND((Z21&gt;0),(Z20&gt;0)),(Z21/Z20*100),"")</f>
        <v/>
      </c>
      <c r="AA23" s="230" t="s">
        <v>23</v>
      </c>
      <c r="AB23" s="229" t="str">
        <f>IF(AND((AB21&gt;0),(AB20&gt;0)),(AB21/AB20*100),"")</f>
        <v/>
      </c>
      <c r="AC23" s="230" t="s">
        <v>23</v>
      </c>
      <c r="AD23" s="229" t="str">
        <f>IF(AND((AD21&gt;0),(AD20&gt;0)),(AD21/AD20*100),"")</f>
        <v/>
      </c>
      <c r="AE23" s="230" t="s">
        <v>23</v>
      </c>
      <c r="AF23" s="229" t="str">
        <f>IF(AND((AF21&gt;0),(AF20&gt;0)),(AF21/AF20*100),"")</f>
        <v/>
      </c>
      <c r="AG23" s="230" t="s">
        <v>23</v>
      </c>
      <c r="AH23" s="229" t="str">
        <f>IF(AND((AH21&gt;0),(AH20&gt;0)),(AH21/AH20*100),"")</f>
        <v/>
      </c>
      <c r="AI23" s="230" t="s">
        <v>23</v>
      </c>
      <c r="AJ23" s="229" t="str">
        <f>IF(AND((AJ21&gt;0),(AJ20&gt;0)),(AJ21/AJ20*100),"")</f>
        <v/>
      </c>
      <c r="AK23" s="230" t="s">
        <v>23</v>
      </c>
      <c r="AL23" s="229" t="str">
        <f>IF(AND((AL21&gt;0),(AL20&gt;0)),(AL21/AL20*100),"")</f>
        <v/>
      </c>
      <c r="AM23" s="230" t="s">
        <v>23</v>
      </c>
      <c r="AN23" s="229" t="str">
        <f>IF(AND((AN21&gt;0),(AN20&gt;0)),(AN21/AN20*100),"")</f>
        <v/>
      </c>
      <c r="AO23" s="230" t="s">
        <v>23</v>
      </c>
      <c r="AP23" s="231" t="str">
        <f>IF(AND((AP21&gt;0),(AP20&gt;0)),(AP21/AP20*100),"")</f>
        <v/>
      </c>
      <c r="AQ23" s="228" t="s">
        <v>23</v>
      </c>
      <c r="AR23" s="231" t="str">
        <f>IF(AND((AR21&gt;0),(AR20&gt;0)),(AR21/AR20*100),"")</f>
        <v/>
      </c>
      <c r="AS23" s="228" t="s">
        <v>23</v>
      </c>
      <c r="AT23" s="231" t="str">
        <f>IF(AND((AT21&gt;0),(AT20&gt;0)),(AT21/AT20*100),"")</f>
        <v/>
      </c>
      <c r="AU23" s="228" t="s">
        <v>23</v>
      </c>
      <c r="AV23" s="231" t="str">
        <f>IF(AND((AV21&gt;0),(AV20&gt;0)),(AV21/AV20*100),"")</f>
        <v/>
      </c>
      <c r="AW23" s="228" t="s">
        <v>23</v>
      </c>
      <c r="AX23" s="231" t="str">
        <f>IF(AND((AX21&gt;0),(AX20&gt;0)),(AX21/AX20*100),"")</f>
        <v/>
      </c>
      <c r="AY23" s="228" t="s">
        <v>23</v>
      </c>
      <c r="AZ23" s="231" t="str">
        <f>IF(AND((AZ21&gt;0),(AZ20&gt;0)),(AZ21/AZ20*100),"")</f>
        <v/>
      </c>
      <c r="BA23" s="228" t="s">
        <v>23</v>
      </c>
      <c r="BB23" s="231" t="str">
        <f>IF(AND((BB21&gt;0),(BB20&gt;0)),(BB21/BB20*100),"")</f>
        <v/>
      </c>
      <c r="BC23" s="228" t="s">
        <v>23</v>
      </c>
      <c r="BD23" s="231" t="str">
        <f>IF(AND((BD21&gt;0),(BD20&gt;0)),(BD21/BD20*100),"")</f>
        <v/>
      </c>
      <c r="BE23" s="228" t="s">
        <v>23</v>
      </c>
      <c r="BF23" s="231" t="str">
        <f>IF(AND((BF21&gt;0),(BF20&gt;0)),(BF21/BF20*100),"")</f>
        <v/>
      </c>
      <c r="BG23" s="228" t="s">
        <v>23</v>
      </c>
      <c r="BH23" s="231" t="str">
        <f>IF(AND((BH21&gt;0),(BH20&gt;0)),(BH21/BH20*100),"")</f>
        <v/>
      </c>
      <c r="BI23" s="228" t="s">
        <v>23</v>
      </c>
      <c r="BK23" s="233" t="s">
        <v>135</v>
      </c>
      <c r="BL23" s="221">
        <f t="shared" si="2"/>
        <v>7</v>
      </c>
      <c r="BM23" s="234">
        <f t="shared" ref="BM23" si="72">IF(SUM(B23,D23,F23,H23,J23,L23,N23,P23,R23,T23,V23,X23,Z23,AB23,AD23,AF23,AH23,AJ23,AL23,AN23,AP23,AR23,AT23,AV23,AX23,AZ23,BB23,BD23,BF23,BH23)&gt;0,MIN(B23,D23,F23,H23,J23,L23,N23,P23,R23,T23,V23,X23,Z23,AB23,AD23,AF23,AH23,AJ23,AL23,AN23,AP23,AR23,AT23,AV23,AX23,AZ23,BB23,BD23,BF23,BH23),"")</f>
        <v>58.18181818181818</v>
      </c>
      <c r="BN23" s="225" t="str">
        <f t="shared" ref="BN23" si="73">IF(COUNT(BM23)&gt;0,"–","?")</f>
        <v>–</v>
      </c>
      <c r="BO23" s="235">
        <f t="shared" ref="BO23" si="74">IF(SUM(B23,D23,F23,H23,J23,L23,N23,P23,R23,T23,V23,X23,Z23,AB23,AD23,AF23,AH23,AJ23,AL23,AN23,AP23,AR23,AT23,AV23,AX23,AZ23,BB23,BD23,BF23,BH23)&gt;0,MAX(B23,D23,F23,H23,J23,L23,N23,P23,R23,T23,V23,X23,Z23,AB23,AD23,AF23,AH23,AJ23,AL23,AN23,AP23,AR23,AT23,AV23,AX23,AZ23,BB23,BD23,BF23,BH23),"")</f>
        <v>82.591493570722065</v>
      </c>
      <c r="BP23" s="222"/>
      <c r="BQ23" s="236"/>
      <c r="BR23" s="223"/>
      <c r="BS23" s="224">
        <f t="shared" si="7"/>
        <v>67.261901008008095</v>
      </c>
      <c r="BT23" s="237"/>
      <c r="BU23" s="225">
        <f t="shared" si="8"/>
        <v>9.1061110114760151</v>
      </c>
      <c r="BV23" s="238"/>
      <c r="BW23" s="225"/>
      <c r="BX23" s="236"/>
    </row>
    <row r="24" spans="1:76" x14ac:dyDescent="0.2">
      <c r="A24" s="9" t="s">
        <v>129</v>
      </c>
      <c r="B24" s="130">
        <v>13.15</v>
      </c>
      <c r="C24" s="125">
        <f>IF(AND((B24&gt;0),(B$5&gt;0)),(B24/B$5*100),"")</f>
        <v>65.65152271592612</v>
      </c>
      <c r="D24" s="131">
        <v>15.57</v>
      </c>
      <c r="E24" s="18">
        <f t="shared" ref="E24" si="75">IF(AND((D24&gt;0),(D$5&gt;0)),(D24/D$5*100),"")</f>
        <v>62.88368336025848</v>
      </c>
      <c r="F24" s="131">
        <v>19.170000000000002</v>
      </c>
      <c r="G24" s="18">
        <f t="shared" ref="G24" si="76">IF(AND((F24&gt;0),(F$5&gt;0)),(F24/F$5*100),"")</f>
        <v>66.934357541899445</v>
      </c>
      <c r="H24" s="242">
        <v>5.76</v>
      </c>
      <c r="I24" s="18">
        <f t="shared" ref="I24:I27" si="77">IF(AND((H24&gt;0),(H$5&gt;0)),(H24/H$5*100),"")</f>
        <v>20.593493028244549</v>
      </c>
      <c r="J24" s="131">
        <v>8.82</v>
      </c>
      <c r="K24" s="18">
        <f t="shared" ref="K24" si="78">IF(AND((J24&gt;0),(J$5&gt;0)),(J24/J$5*100),"")</f>
        <v>49.802371541501977</v>
      </c>
      <c r="L24" s="131"/>
      <c r="M24" s="18"/>
      <c r="N24" s="131"/>
      <c r="O24" s="18"/>
      <c r="P24" s="131"/>
      <c r="Q24" s="18"/>
      <c r="R24" s="131">
        <v>14.52</v>
      </c>
      <c r="S24" s="18">
        <f t="shared" ref="S24" si="79">IF(AND((R24&gt;0),(R$5&gt;0)),(R24/R$5*100),"")</f>
        <v>65.199820386169733</v>
      </c>
      <c r="T24" s="131">
        <v>17.010000000000002</v>
      </c>
      <c r="U24" s="18">
        <f t="shared" ref="U24" si="80">IF(AND((T24&gt;0),(T$5&gt;0)),(T24/T$5*100),"")</f>
        <v>74.214659685863865</v>
      </c>
      <c r="V24" s="131"/>
      <c r="W24" s="18"/>
      <c r="X24" s="131"/>
      <c r="Y24" s="18"/>
      <c r="Z24" s="131"/>
      <c r="AA24" s="18"/>
      <c r="AB24" s="131"/>
      <c r="AC24" s="18"/>
      <c r="AD24" s="131"/>
      <c r="AE24" s="18"/>
      <c r="AF24" s="131"/>
      <c r="AG24" s="18"/>
      <c r="AH24" s="131"/>
      <c r="AI24" s="18"/>
      <c r="AJ24" s="131"/>
      <c r="AK24" s="18"/>
      <c r="AL24" s="131"/>
      <c r="AM24" s="18"/>
      <c r="AN24" s="131"/>
      <c r="AO24" s="18"/>
      <c r="AP24" s="131"/>
      <c r="AQ24" s="18"/>
      <c r="AR24" s="131"/>
      <c r="AS24" s="18"/>
      <c r="AT24" s="131"/>
      <c r="AU24" s="18"/>
      <c r="AV24" s="131"/>
      <c r="AW24" s="18"/>
      <c r="AX24" s="131"/>
      <c r="AY24" s="18"/>
      <c r="AZ24" s="131"/>
      <c r="BA24" s="18"/>
      <c r="BB24" s="131"/>
      <c r="BC24" s="18"/>
      <c r="BD24" s="131"/>
      <c r="BE24" s="18"/>
      <c r="BF24" s="131"/>
      <c r="BG24" s="18"/>
      <c r="BH24" s="131"/>
      <c r="BI24" s="18"/>
      <c r="BK24" s="11" t="str">
        <f t="shared" si="0"/>
        <v xml:space="preserve">     External total</v>
      </c>
      <c r="BL24" s="12"/>
      <c r="BM24" s="160"/>
      <c r="BN24" s="161"/>
      <c r="BO24" s="162"/>
      <c r="BP24" s="163"/>
      <c r="BQ24" s="164"/>
      <c r="BR24" s="165"/>
      <c r="BS24" s="166"/>
      <c r="BT24" s="167"/>
      <c r="BU24" s="161"/>
      <c r="BV24" s="168"/>
      <c r="BW24" s="161"/>
      <c r="BX24" s="169"/>
    </row>
    <row r="25" spans="1:76" x14ac:dyDescent="0.2">
      <c r="A25" s="9" t="s">
        <v>39</v>
      </c>
      <c r="B25" s="124">
        <v>4.24</v>
      </c>
      <c r="C25" s="125">
        <f t="shared" ref="C25:C27" si="81">IF(AND((B25&gt;0),(B$5&gt;0)),(B25/B$5*100),"")</f>
        <v>21.168247628557165</v>
      </c>
      <c r="D25" s="10">
        <v>5.51</v>
      </c>
      <c r="E25" s="18">
        <f t="shared" si="44"/>
        <v>22.253634894991919</v>
      </c>
      <c r="F25" s="10">
        <v>7.27</v>
      </c>
      <c r="G25" s="18">
        <f t="shared" si="45"/>
        <v>25.3840782122905</v>
      </c>
      <c r="H25" s="242">
        <v>6.14</v>
      </c>
      <c r="I25" s="18">
        <f t="shared" si="77"/>
        <v>21.95209152663568</v>
      </c>
      <c r="J25" s="10">
        <v>3.82</v>
      </c>
      <c r="K25" s="18">
        <f t="shared" si="46"/>
        <v>21.569734613212869</v>
      </c>
      <c r="L25" s="10"/>
      <c r="M25" s="18" t="str">
        <f t="shared" si="47"/>
        <v/>
      </c>
      <c r="N25" s="10"/>
      <c r="O25" s="18" t="str">
        <f t="shared" si="48"/>
        <v/>
      </c>
      <c r="P25" s="10"/>
      <c r="Q25" s="18" t="str">
        <f t="shared" si="49"/>
        <v/>
      </c>
      <c r="R25" s="10">
        <v>3.3</v>
      </c>
      <c r="S25" s="18">
        <f t="shared" si="50"/>
        <v>14.818140996856757</v>
      </c>
      <c r="T25" s="10">
        <v>5.86</v>
      </c>
      <c r="U25" s="18">
        <f t="shared" si="51"/>
        <v>25.56719022687609</v>
      </c>
      <c r="V25" s="10">
        <v>5.13</v>
      </c>
      <c r="W25" s="18">
        <f t="shared" si="52"/>
        <v>22.026620867325033</v>
      </c>
      <c r="X25" s="10"/>
      <c r="Y25" s="18" t="str">
        <f t="shared" si="53"/>
        <v/>
      </c>
      <c r="Z25" s="10"/>
      <c r="AA25" s="18" t="str">
        <f t="shared" si="54"/>
        <v/>
      </c>
      <c r="AB25" s="10"/>
      <c r="AC25" s="18" t="str">
        <f t="shared" si="55"/>
        <v/>
      </c>
      <c r="AD25" s="10"/>
      <c r="AE25" s="18" t="str">
        <f t="shared" si="56"/>
        <v/>
      </c>
      <c r="AF25" s="10"/>
      <c r="AG25" s="18" t="str">
        <f t="shared" si="57"/>
        <v/>
      </c>
      <c r="AH25" s="10"/>
      <c r="AI25" s="18" t="str">
        <f t="shared" si="58"/>
        <v/>
      </c>
      <c r="AJ25" s="10"/>
      <c r="AK25" s="18" t="str">
        <f t="shared" si="59"/>
        <v/>
      </c>
      <c r="AL25" s="10"/>
      <c r="AM25" s="18" t="str">
        <f t="shared" si="60"/>
        <v/>
      </c>
      <c r="AN25" s="10"/>
      <c r="AO25" s="18" t="str">
        <f t="shared" si="61"/>
        <v/>
      </c>
      <c r="AP25" s="10"/>
      <c r="AQ25" s="18" t="str">
        <f t="shared" si="62"/>
        <v/>
      </c>
      <c r="AR25" s="10"/>
      <c r="AS25" s="18" t="str">
        <f t="shared" si="63"/>
        <v/>
      </c>
      <c r="AT25" s="10"/>
      <c r="AU25" s="18" t="str">
        <f t="shared" si="64"/>
        <v/>
      </c>
      <c r="AV25" s="10"/>
      <c r="AW25" s="18" t="str">
        <f t="shared" si="65"/>
        <v/>
      </c>
      <c r="AX25" s="10"/>
      <c r="AY25" s="18" t="str">
        <f t="shared" si="66"/>
        <v/>
      </c>
      <c r="AZ25" s="10"/>
      <c r="BA25" s="18" t="str">
        <f t="shared" si="67"/>
        <v/>
      </c>
      <c r="BB25" s="10"/>
      <c r="BC25" s="18" t="str">
        <f t="shared" si="68"/>
        <v/>
      </c>
      <c r="BD25" s="10"/>
      <c r="BE25" s="18" t="str">
        <f t="shared" si="69"/>
        <v/>
      </c>
      <c r="BF25" s="10"/>
      <c r="BG25" s="18" t="str">
        <f t="shared" si="70"/>
        <v/>
      </c>
      <c r="BH25" s="10"/>
      <c r="BI25" s="18" t="str">
        <f t="shared" si="71"/>
        <v/>
      </c>
      <c r="BK25" s="11" t="str">
        <f t="shared" si="0"/>
        <v xml:space="preserve">     Internal base</v>
      </c>
      <c r="BL25" s="12">
        <f t="shared" si="2"/>
        <v>8</v>
      </c>
      <c r="BM25" s="40">
        <f t="shared" si="1"/>
        <v>3.3</v>
      </c>
      <c r="BN25" s="13" t="str">
        <f t="shared" si="3"/>
        <v>–</v>
      </c>
      <c r="BO25" s="41">
        <f t="shared" si="4"/>
        <v>7.27</v>
      </c>
      <c r="BP25" s="42">
        <f t="shared" si="5"/>
        <v>14.818140996856757</v>
      </c>
      <c r="BQ25" s="14" t="str">
        <f t="shared" si="10"/>
        <v>–</v>
      </c>
      <c r="BR25" s="43">
        <f t="shared" si="6"/>
        <v>25.56719022687609</v>
      </c>
      <c r="BS25" s="44">
        <f t="shared" si="7"/>
        <v>5.1587500000000004</v>
      </c>
      <c r="BT25" s="45">
        <f t="shared" si="11"/>
        <v>21.842467370843252</v>
      </c>
      <c r="BU25" s="13">
        <f t="shared" si="8"/>
        <v>1.3162439797718775</v>
      </c>
      <c r="BV25" s="46">
        <f t="shared" si="12"/>
        <v>3.3058751344382231</v>
      </c>
      <c r="BW25" s="13">
        <f t="shared" si="9"/>
        <v>4.24</v>
      </c>
      <c r="BX25" s="14">
        <f t="shared" si="13"/>
        <v>21.168247628557165</v>
      </c>
    </row>
    <row r="26" spans="1:76" x14ac:dyDescent="0.2">
      <c r="A26" s="9" t="s">
        <v>40</v>
      </c>
      <c r="B26" s="124">
        <v>6.26</v>
      </c>
      <c r="C26" s="125">
        <f t="shared" si="81"/>
        <v>31.253120319520715</v>
      </c>
      <c r="D26" s="10">
        <v>5.95</v>
      </c>
      <c r="E26" s="18">
        <f t="shared" si="44"/>
        <v>24.030694668820679</v>
      </c>
      <c r="F26" s="10">
        <v>8.75</v>
      </c>
      <c r="G26" s="18">
        <f t="shared" si="45"/>
        <v>30.55167597765363</v>
      </c>
      <c r="H26" s="242">
        <v>4.9400000000000004</v>
      </c>
      <c r="I26" s="18">
        <f t="shared" si="77"/>
        <v>17.661780479084737</v>
      </c>
      <c r="J26" s="10">
        <v>4.9400000000000004</v>
      </c>
      <c r="K26" s="18">
        <f t="shared" si="46"/>
        <v>27.893845285149631</v>
      </c>
      <c r="L26" s="10"/>
      <c r="M26" s="18" t="str">
        <f t="shared" si="47"/>
        <v/>
      </c>
      <c r="N26" s="10"/>
      <c r="O26" s="18" t="str">
        <f t="shared" si="48"/>
        <v/>
      </c>
      <c r="P26" s="10"/>
      <c r="Q26" s="18" t="str">
        <f t="shared" si="49"/>
        <v/>
      </c>
      <c r="R26" s="10">
        <v>8.33</v>
      </c>
      <c r="S26" s="18">
        <f t="shared" si="50"/>
        <v>37.404580152671755</v>
      </c>
      <c r="T26" s="10">
        <v>8.33</v>
      </c>
      <c r="U26" s="18">
        <f t="shared" si="51"/>
        <v>36.343804537521812</v>
      </c>
      <c r="V26" s="10">
        <v>6.77</v>
      </c>
      <c r="W26" s="18">
        <f t="shared" si="52"/>
        <v>29.068269643623871</v>
      </c>
      <c r="X26" s="10"/>
      <c r="Y26" s="18" t="str">
        <f t="shared" si="53"/>
        <v/>
      </c>
      <c r="Z26" s="10"/>
      <c r="AA26" s="18" t="str">
        <f t="shared" si="54"/>
        <v/>
      </c>
      <c r="AB26" s="10"/>
      <c r="AC26" s="18" t="str">
        <f t="shared" si="55"/>
        <v/>
      </c>
      <c r="AD26" s="10"/>
      <c r="AE26" s="18" t="str">
        <f t="shared" si="56"/>
        <v/>
      </c>
      <c r="AF26" s="10"/>
      <c r="AG26" s="18" t="str">
        <f t="shared" si="57"/>
        <v/>
      </c>
      <c r="AH26" s="10"/>
      <c r="AI26" s="18" t="str">
        <f t="shared" si="58"/>
        <v/>
      </c>
      <c r="AJ26" s="10"/>
      <c r="AK26" s="18" t="str">
        <f t="shared" si="59"/>
        <v/>
      </c>
      <c r="AL26" s="10"/>
      <c r="AM26" s="18" t="str">
        <f t="shared" si="60"/>
        <v/>
      </c>
      <c r="AN26" s="10"/>
      <c r="AO26" s="18" t="str">
        <f t="shared" si="61"/>
        <v/>
      </c>
      <c r="AP26" s="10"/>
      <c r="AQ26" s="18" t="str">
        <f t="shared" si="62"/>
        <v/>
      </c>
      <c r="AR26" s="10"/>
      <c r="AS26" s="18" t="str">
        <f t="shared" si="63"/>
        <v/>
      </c>
      <c r="AT26" s="10"/>
      <c r="AU26" s="18" t="str">
        <f t="shared" si="64"/>
        <v/>
      </c>
      <c r="AV26" s="10"/>
      <c r="AW26" s="18" t="str">
        <f t="shared" si="65"/>
        <v/>
      </c>
      <c r="AX26" s="10"/>
      <c r="AY26" s="18" t="str">
        <f t="shared" si="66"/>
        <v/>
      </c>
      <c r="AZ26" s="10"/>
      <c r="BA26" s="18" t="str">
        <f t="shared" si="67"/>
        <v/>
      </c>
      <c r="BB26" s="10"/>
      <c r="BC26" s="18" t="str">
        <f t="shared" si="68"/>
        <v/>
      </c>
      <c r="BD26" s="10"/>
      <c r="BE26" s="18" t="str">
        <f t="shared" si="69"/>
        <v/>
      </c>
      <c r="BF26" s="10"/>
      <c r="BG26" s="18" t="str">
        <f t="shared" si="70"/>
        <v/>
      </c>
      <c r="BH26" s="10"/>
      <c r="BI26" s="18" t="str">
        <f t="shared" si="71"/>
        <v/>
      </c>
      <c r="BK26" s="11" t="str">
        <f t="shared" si="0"/>
        <v xml:space="preserve">     Internal primary branch</v>
      </c>
      <c r="BL26" s="12">
        <f t="shared" si="2"/>
        <v>8</v>
      </c>
      <c r="BM26" s="40">
        <f t="shared" si="1"/>
        <v>4.9400000000000004</v>
      </c>
      <c r="BN26" s="13" t="str">
        <f t="shared" si="3"/>
        <v>–</v>
      </c>
      <c r="BO26" s="41">
        <f t="shared" si="4"/>
        <v>8.75</v>
      </c>
      <c r="BP26" s="42">
        <f t="shared" si="5"/>
        <v>17.661780479084737</v>
      </c>
      <c r="BQ26" s="14" t="str">
        <f t="shared" si="10"/>
        <v>–</v>
      </c>
      <c r="BR26" s="43">
        <f t="shared" si="6"/>
        <v>37.404580152671755</v>
      </c>
      <c r="BS26" s="44">
        <f t="shared" si="7"/>
        <v>6.7837499999999995</v>
      </c>
      <c r="BT26" s="45">
        <f t="shared" si="11"/>
        <v>29.275971383005853</v>
      </c>
      <c r="BU26" s="13">
        <f t="shared" si="8"/>
        <v>1.5314040010022594</v>
      </c>
      <c r="BV26" s="46">
        <f t="shared" si="12"/>
        <v>6.3910747685944003</v>
      </c>
      <c r="BW26" s="13">
        <f t="shared" si="9"/>
        <v>6.26</v>
      </c>
      <c r="BX26" s="14">
        <f t="shared" si="13"/>
        <v>31.253120319520715</v>
      </c>
    </row>
    <row r="27" spans="1:76" x14ac:dyDescent="0.2">
      <c r="A27" s="9" t="s">
        <v>41</v>
      </c>
      <c r="B27" s="124">
        <v>4.51</v>
      </c>
      <c r="C27" s="125">
        <f t="shared" si="81"/>
        <v>22.516225661507736</v>
      </c>
      <c r="D27" s="10">
        <v>5.8</v>
      </c>
      <c r="E27" s="18">
        <f t="shared" si="44"/>
        <v>23.424878836833603</v>
      </c>
      <c r="F27" s="10">
        <v>7.18</v>
      </c>
      <c r="G27" s="18">
        <f t="shared" si="45"/>
        <v>25.069832402234638</v>
      </c>
      <c r="H27" s="242"/>
      <c r="I27" s="18" t="str">
        <f t="shared" si="77"/>
        <v/>
      </c>
      <c r="J27" s="10">
        <v>3.85</v>
      </c>
      <c r="K27" s="18">
        <f t="shared" si="46"/>
        <v>21.739130434782609</v>
      </c>
      <c r="L27" s="10"/>
      <c r="M27" s="18" t="str">
        <f t="shared" si="47"/>
        <v/>
      </c>
      <c r="N27" s="10"/>
      <c r="O27" s="18" t="str">
        <f t="shared" si="48"/>
        <v/>
      </c>
      <c r="P27" s="10"/>
      <c r="Q27" s="18" t="str">
        <f t="shared" si="49"/>
        <v/>
      </c>
      <c r="R27" s="10">
        <v>6.55</v>
      </c>
      <c r="S27" s="18">
        <f t="shared" si="50"/>
        <v>29.411764705882355</v>
      </c>
      <c r="T27" s="10">
        <v>6.24</v>
      </c>
      <c r="U27" s="18">
        <f t="shared" si="51"/>
        <v>27.225130890052355</v>
      </c>
      <c r="V27" s="10">
        <v>4.57</v>
      </c>
      <c r="W27" s="18">
        <f t="shared" si="52"/>
        <v>19.622155431515672</v>
      </c>
      <c r="X27" s="10"/>
      <c r="Y27" s="18" t="str">
        <f t="shared" si="53"/>
        <v/>
      </c>
      <c r="Z27" s="10"/>
      <c r="AA27" s="18" t="str">
        <f t="shared" si="54"/>
        <v/>
      </c>
      <c r="AB27" s="10"/>
      <c r="AC27" s="18" t="str">
        <f t="shared" si="55"/>
        <v/>
      </c>
      <c r="AD27" s="10"/>
      <c r="AE27" s="18" t="str">
        <f t="shared" si="56"/>
        <v/>
      </c>
      <c r="AF27" s="10"/>
      <c r="AG27" s="18" t="str">
        <f t="shared" si="57"/>
        <v/>
      </c>
      <c r="AH27" s="10"/>
      <c r="AI27" s="18" t="str">
        <f t="shared" si="58"/>
        <v/>
      </c>
      <c r="AJ27" s="10"/>
      <c r="AK27" s="18" t="str">
        <f t="shared" si="59"/>
        <v/>
      </c>
      <c r="AL27" s="10"/>
      <c r="AM27" s="18" t="str">
        <f t="shared" si="60"/>
        <v/>
      </c>
      <c r="AN27" s="10"/>
      <c r="AO27" s="18" t="str">
        <f t="shared" si="61"/>
        <v/>
      </c>
      <c r="AP27" s="10"/>
      <c r="AQ27" s="18" t="str">
        <f t="shared" si="62"/>
        <v/>
      </c>
      <c r="AR27" s="10"/>
      <c r="AS27" s="18" t="str">
        <f t="shared" si="63"/>
        <v/>
      </c>
      <c r="AT27" s="10"/>
      <c r="AU27" s="18" t="str">
        <f t="shared" si="64"/>
        <v/>
      </c>
      <c r="AV27" s="10"/>
      <c r="AW27" s="18" t="str">
        <f t="shared" si="65"/>
        <v/>
      </c>
      <c r="AX27" s="10"/>
      <c r="AY27" s="18" t="str">
        <f t="shared" si="66"/>
        <v/>
      </c>
      <c r="AZ27" s="10"/>
      <c r="BA27" s="18" t="str">
        <f t="shared" si="67"/>
        <v/>
      </c>
      <c r="BB27" s="10"/>
      <c r="BC27" s="18" t="str">
        <f t="shared" si="68"/>
        <v/>
      </c>
      <c r="BD27" s="10"/>
      <c r="BE27" s="18" t="str">
        <f t="shared" si="69"/>
        <v/>
      </c>
      <c r="BF27" s="10"/>
      <c r="BG27" s="18" t="str">
        <f t="shared" si="70"/>
        <v/>
      </c>
      <c r="BH27" s="10"/>
      <c r="BI27" s="18" t="str">
        <f t="shared" si="71"/>
        <v/>
      </c>
      <c r="BK27" s="11" t="str">
        <f t="shared" si="0"/>
        <v xml:space="preserve">     Internal secondary branch</v>
      </c>
      <c r="BL27" s="12">
        <f t="shared" si="2"/>
        <v>7</v>
      </c>
      <c r="BM27" s="40">
        <f t="shared" si="1"/>
        <v>3.85</v>
      </c>
      <c r="BN27" s="13" t="str">
        <f t="shared" si="3"/>
        <v>–</v>
      </c>
      <c r="BO27" s="41">
        <f t="shared" si="4"/>
        <v>7.18</v>
      </c>
      <c r="BP27" s="42">
        <f t="shared" si="5"/>
        <v>19.622155431515672</v>
      </c>
      <c r="BQ27" s="14" t="str">
        <f t="shared" si="10"/>
        <v>–</v>
      </c>
      <c r="BR27" s="43">
        <f t="shared" si="6"/>
        <v>29.411764705882355</v>
      </c>
      <c r="BS27" s="44">
        <f t="shared" si="7"/>
        <v>5.5285714285714294</v>
      </c>
      <c r="BT27" s="45">
        <f t="shared" si="11"/>
        <v>24.144159766115568</v>
      </c>
      <c r="BU27" s="13">
        <f t="shared" si="8"/>
        <v>1.2331724476788626</v>
      </c>
      <c r="BV27" s="46">
        <f t="shared" si="12"/>
        <v>3.3540308706622644</v>
      </c>
      <c r="BW27" s="13">
        <f t="shared" si="9"/>
        <v>4.51</v>
      </c>
      <c r="BX27" s="14">
        <f t="shared" si="13"/>
        <v>22.516225661507736</v>
      </c>
    </row>
    <row r="28" spans="1:76" x14ac:dyDescent="0.2">
      <c r="A28" s="9" t="s">
        <v>138</v>
      </c>
      <c r="B28" s="218">
        <f>IF(AND((B25&gt;0),(B26&gt;0)),(B25/B26*100),"")</f>
        <v>67.731629392971243</v>
      </c>
      <c r="C28" s="125" t="s">
        <v>23</v>
      </c>
      <c r="D28" s="219">
        <f>IF(AND((D25&gt;0),(D26&gt;0)),(D25/D26*100),"")</f>
        <v>92.605042016806721</v>
      </c>
      <c r="E28" s="220" t="s">
        <v>23</v>
      </c>
      <c r="F28" s="219">
        <f>IF(AND((F25&gt;0),(F26&gt;0)),(F25/F26*100),"")</f>
        <v>83.085714285714289</v>
      </c>
      <c r="G28" s="220" t="s">
        <v>23</v>
      </c>
      <c r="H28" s="219">
        <f>IF(AND((H25&gt;0),(H26&gt;0)),(H25/H26*100),"")</f>
        <v>124.29149797570848</v>
      </c>
      <c r="I28" s="220" t="s">
        <v>23</v>
      </c>
      <c r="J28" s="219">
        <f>IF(AND((J25&gt;0),(J26&gt;0)),(J25/J26*100),"")</f>
        <v>77.327935222672053</v>
      </c>
      <c r="K28" s="220" t="s">
        <v>23</v>
      </c>
      <c r="L28" s="219" t="str">
        <f>IF(AND((L25&gt;0),(L26&gt;0)),(L25/L26*100),"")</f>
        <v/>
      </c>
      <c r="M28" s="220" t="s">
        <v>23</v>
      </c>
      <c r="N28" s="219" t="str">
        <f>IF(AND((N25&gt;0),(N26&gt;0)),(N25/N26*100),"")</f>
        <v/>
      </c>
      <c r="O28" s="220" t="s">
        <v>23</v>
      </c>
      <c r="P28" s="219" t="str">
        <f>IF(AND((P25&gt;0),(P26&gt;0)),(P25/P26*100),"")</f>
        <v/>
      </c>
      <c r="Q28" s="220" t="s">
        <v>23</v>
      </c>
      <c r="R28" s="219">
        <f>IF(AND((R25&gt;0),(R26&gt;0)),(R25/R26*100),"")</f>
        <v>39.615846338535412</v>
      </c>
      <c r="S28" s="220" t="s">
        <v>23</v>
      </c>
      <c r="T28" s="219">
        <f>IF(AND((T25&gt;0),(T26&gt;0)),(T25/T26*100),"")</f>
        <v>70.348139255702279</v>
      </c>
      <c r="U28" s="220" t="s">
        <v>23</v>
      </c>
      <c r="V28" s="219">
        <f>IF(AND((V25&gt;0),(V26&gt;0)),(V25/V26*100),"")</f>
        <v>75.775480059084202</v>
      </c>
      <c r="W28" s="220" t="s">
        <v>23</v>
      </c>
      <c r="X28" s="219" t="str">
        <f>IF(AND((X25&gt;0),(X26&gt;0)),(X25/X26*100),"")</f>
        <v/>
      </c>
      <c r="Y28" s="220" t="s">
        <v>23</v>
      </c>
      <c r="Z28" s="219" t="str">
        <f>IF(AND((Z25&gt;0),(Z26&gt;0)),(Z25/Z26*100),"")</f>
        <v/>
      </c>
      <c r="AA28" s="220" t="s">
        <v>23</v>
      </c>
      <c r="AB28" s="219" t="str">
        <f>IF(AND((AB25&gt;0),(AB26&gt;0)),(AB25/AB26*100),"")</f>
        <v/>
      </c>
      <c r="AC28" s="220" t="s">
        <v>23</v>
      </c>
      <c r="AD28" s="219" t="str">
        <f>IF(AND((AD25&gt;0),(AD26&gt;0)),(AD25/AD26*100),"")</f>
        <v/>
      </c>
      <c r="AE28" s="220" t="s">
        <v>23</v>
      </c>
      <c r="AF28" s="219" t="str">
        <f>IF(AND((AF25&gt;0),(AF26&gt;0)),(AF25/AF26*100),"")</f>
        <v/>
      </c>
      <c r="AG28" s="220" t="s">
        <v>23</v>
      </c>
      <c r="AH28" s="219" t="str">
        <f>IF(AND((AH25&gt;0),(AH26&gt;0)),(AH25/AH26*100),"")</f>
        <v/>
      </c>
      <c r="AI28" s="220" t="s">
        <v>23</v>
      </c>
      <c r="AJ28" s="219" t="str">
        <f>IF(AND((AJ25&gt;0),(AJ26&gt;0)),(AJ25/AJ26*100),"")</f>
        <v/>
      </c>
      <c r="AK28" s="220" t="s">
        <v>23</v>
      </c>
      <c r="AL28" s="219" t="str">
        <f>IF(AND((AL25&gt;0),(AL26&gt;0)),(AL25/AL26*100),"")</f>
        <v/>
      </c>
      <c r="AM28" s="220" t="s">
        <v>23</v>
      </c>
      <c r="AN28" s="219" t="str">
        <f>IF(AND((AN25&gt;0),(AN26&gt;0)),(AN25/AN26*100),"")</f>
        <v/>
      </c>
      <c r="AO28" s="220" t="s">
        <v>23</v>
      </c>
      <c r="AP28" s="131" t="str">
        <f>IF(AND((AP25&gt;0),(AP26&gt;0)),(AP25/AP26*100),"")</f>
        <v/>
      </c>
      <c r="AQ28" s="18" t="s">
        <v>23</v>
      </c>
      <c r="AR28" s="131" t="str">
        <f>IF(AND((AR25&gt;0),(AR26&gt;0)),(AR25/AR26*100),"")</f>
        <v/>
      </c>
      <c r="AS28" s="18" t="s">
        <v>23</v>
      </c>
      <c r="AT28" s="131" t="str">
        <f>IF(AND((AT25&gt;0),(AT26&gt;0)),(AT25/AT26*100),"")</f>
        <v/>
      </c>
      <c r="AU28" s="18" t="s">
        <v>23</v>
      </c>
      <c r="AV28" s="131" t="str">
        <f>IF(AND((AV25&gt;0),(AV26&gt;0)),(AV25/AV26*100),"")</f>
        <v/>
      </c>
      <c r="AW28" s="18" t="s">
        <v>23</v>
      </c>
      <c r="AX28" s="131" t="str">
        <f>IF(AND((AX25&gt;0),(AX26&gt;0)),(AX25/AX26*100),"")</f>
        <v/>
      </c>
      <c r="AY28" s="18" t="s">
        <v>23</v>
      </c>
      <c r="AZ28" s="131" t="str">
        <f>IF(AND((AZ25&gt;0),(AZ26&gt;0)),(AZ25/AZ26*100),"")</f>
        <v/>
      </c>
      <c r="BA28" s="18" t="s">
        <v>23</v>
      </c>
      <c r="BB28" s="131" t="str">
        <f>IF(AND((BB25&gt;0),(BB26&gt;0)),(BB25/BB26*100),"")</f>
        <v/>
      </c>
      <c r="BC28" s="18" t="s">
        <v>23</v>
      </c>
      <c r="BD28" s="131" t="str">
        <f>IF(AND((BD25&gt;0),(BD26&gt;0)),(BD25/BD26*100),"")</f>
        <v/>
      </c>
      <c r="BE28" s="18" t="s">
        <v>23</v>
      </c>
      <c r="BF28" s="131" t="str">
        <f>IF(AND((BF25&gt;0),(BF26&gt;0)),(BF25/BF26*100),"")</f>
        <v/>
      </c>
      <c r="BG28" s="18" t="s">
        <v>23</v>
      </c>
      <c r="BH28" s="131" t="str">
        <f>IF(AND((BH25&gt;0),(BH26&gt;0)),(BH25/BH26*100),"")</f>
        <v/>
      </c>
      <c r="BI28" s="18" t="s">
        <v>23</v>
      </c>
      <c r="BK28" s="11" t="str">
        <f t="shared" ref="BK28" si="82">A28</f>
        <v xml:space="preserve">     Internal cbt ratio</v>
      </c>
      <c r="BL28" s="221">
        <f t="shared" ref="BL28:BL29" si="83">COUNT(B28,D28,F28,H28,J28,L28,N28,P28,R28,T28,V28,X28,Z28,AB28,AD28,AF28,AH28,AJ28,AL28,AN28,AP28,AR28,AT28,AV28,AX28,AZ28,BB28,BD28,BF28,BH28)</f>
        <v>8</v>
      </c>
      <c r="BM28" s="160">
        <f>IF(SUM(B28,D28,F28,H28,J28,L28,N28,P28,R28,T28,V28,X28,Z28,AB28,AD28,AF28,AH28,AJ28,AL28,AN28,AP28,AR28,AT28,AV28,AX28,AZ28,BB28,BD28,BF28,BH28)&gt;0,MIN(B28,D28,F28,H28,J28,L28,N28,P28,R28,T28,V28,X28,Z28,AB28,AD28,AF28,AH28,AJ28,AL28,AN28,AP28,AR28,AT28,AV28,AX28,AZ28,BB28,BD28,BF28,BH28),"")</f>
        <v>39.615846338535412</v>
      </c>
      <c r="BN28" s="161" t="str">
        <f>IF(COUNT(BM28)&gt;0,"–","?")</f>
        <v>–</v>
      </c>
      <c r="BO28" s="162">
        <f>IF(SUM(B28,D28,F28,H28,J28,L28,N28,P28,R28,T28,V28,X28,Z28,AB28,AD28,AF28,AH28,AJ28,AL28,AN28,AP28,AR28,AT28,AV28,AX28,AZ28,BB28,BD28,BF28,BH28)&gt;0,MAX(B28,D28,F28,H28,J28,L28,N28,P28,R28,T28,V28,X28,Z28,AB28,AD28,AF28,AH28,AJ28,AL28,AN28,AP28,AR28,AT28,AV28,AX28,AZ28,BB28,BD28,BF28,BH28),"")</f>
        <v>124.29149797570848</v>
      </c>
      <c r="BP28" s="222" t="str">
        <f t="shared" ref="BP28" si="84">IF(SUM(C28,E28,G28,I28,K28,M28,O28,Q28,S28,U28,W28,Y28,AA28,AC28,AE28,AG28,AI28,AK28,AM28,AO28,AQ28,AS28,AU28,AW28,AY28,BA28,BC28,BE28,BG28,BI28)&gt;0,MIN(C28,E28,G28,I28,K28,M28,O28,Q28,S28,U28,W28,Y28,AA28,AC28,AE28,AG28,AI28,AK28,AM28,AO28,AQ28,AS28,AU28,AW28,AY28,BA28,BC28,BE28,BG28,BI28),"")</f>
        <v/>
      </c>
      <c r="BQ28" s="164" t="s">
        <v>23</v>
      </c>
      <c r="BR28" s="223" t="str">
        <f t="shared" ref="BR28" si="85">IF(SUM(C28,E28,G28,I28,K28,M28,O28,Q28,S28,U28,W28,Y28,AA28,AC28,AE28,AG28,AI28,AK28,AM28,AO28,AQ28,AS28,AU28,AW28,AY28,BA28,BC28,BE28,BG28,BI28)&gt;0,MAX(C28,E28,G28,I28,K28,M28,O28,Q28,S28,U28,W28,Y28,AA28,AC28,AE28,AG28,AI28,AK28,AM28,AO28,AQ28,AS28,AU28,AW28,AY28,BA28,BC28,BE28,BG28,BI28),"")</f>
        <v/>
      </c>
      <c r="BS28" s="224">
        <f t="shared" ref="BS28:BS29" si="86">IF(SUM(B28,D28,F28,H28,J28,L28,N28,P28,R28,T28,V28,X28,Z28,AB28,AD28,AF28,AH28,AJ28,AL28,AN28,AP28,AR28,AT28,AV28,AX28,AZ28,BB28,BD28,BF28,BH28)&gt;0,AVERAGE(B28,D28,F28,H28,J28,L28,N28,P28,R28,T28,V28,X28,Z28,AB28,AD28,AF28,AH28,AJ28,AL28,AN28,AP28,AR28,AT28,AV28,AX28,AZ28,BB28,BD28,BF28,BH28),"?")</f>
        <v>78.847660568399334</v>
      </c>
      <c r="BT28" s="167" t="s">
        <v>23</v>
      </c>
      <c r="BU28" s="225">
        <f t="shared" ref="BU28:BU29" si="87">IF(COUNT(B28,D28,F28,H28,J28,L28,N28,P28,R28,T28,V28,X28,Z28,AB28,AD28,AF28,AH28,AJ28,AL28,AN28,AP28,AR28,AT28,AV28,AX28,AZ28,BB28,BD28,BF28,BH28)&gt;1,STDEV(B28,D28,F28,H28,J28,L28,N28,P28,R28,T28,V28,X28,Z28,AB28,AD28,AF28,AH28,AJ28,AL28,AN28,AP28,AR28,AT28,AV28,AX28,AZ28,BB28,BD28,BF28,BH28),"?")</f>
        <v>23.961457502600986</v>
      </c>
      <c r="BV28" s="168" t="s">
        <v>23</v>
      </c>
      <c r="BW28" s="161">
        <f>IF(COUNT(B28)&gt;0,B28,"?")</f>
        <v>67.731629392971243</v>
      </c>
      <c r="BX28" s="169" t="s">
        <v>23</v>
      </c>
    </row>
    <row r="29" spans="1:76" s="232" customFormat="1" x14ac:dyDescent="0.2">
      <c r="A29" s="226" t="s">
        <v>139</v>
      </c>
      <c r="B29" s="227">
        <f>IF(AND((B27&gt;0),(B26&gt;0)),(B27/B26*100),"")</f>
        <v>72.04472843450479</v>
      </c>
      <c r="C29" s="228" t="s">
        <v>23</v>
      </c>
      <c r="D29" s="229">
        <f>IF(AND((D27&gt;0),(D26&gt;0)),(D27/D26*100),"")</f>
        <v>97.47899159663865</v>
      </c>
      <c r="E29" s="230" t="s">
        <v>23</v>
      </c>
      <c r="F29" s="229">
        <f>IF(AND((F27&gt;0),(F26&gt;0)),(F27/F26*100),"")</f>
        <v>82.05714285714285</v>
      </c>
      <c r="G29" s="230" t="s">
        <v>23</v>
      </c>
      <c r="H29" s="229" t="str">
        <f>IF(AND((H27&gt;0),(H26&gt;0)),(H27/H26*100),"")</f>
        <v/>
      </c>
      <c r="I29" s="230" t="s">
        <v>23</v>
      </c>
      <c r="J29" s="229">
        <f>IF(AND((J27&gt;0),(J26&gt;0)),(J27/J26*100),"")</f>
        <v>77.935222672064768</v>
      </c>
      <c r="K29" s="230" t="s">
        <v>23</v>
      </c>
      <c r="L29" s="229" t="str">
        <f>IF(AND((L27&gt;0),(L26&gt;0)),(L27/L26*100),"")</f>
        <v/>
      </c>
      <c r="M29" s="230" t="s">
        <v>23</v>
      </c>
      <c r="N29" s="229" t="str">
        <f>IF(AND((N27&gt;0),(N26&gt;0)),(N27/N26*100),"")</f>
        <v/>
      </c>
      <c r="O29" s="230" t="s">
        <v>23</v>
      </c>
      <c r="P29" s="229" t="str">
        <f>IF(AND((P27&gt;0),(P26&gt;0)),(P27/P26*100),"")</f>
        <v/>
      </c>
      <c r="Q29" s="230" t="s">
        <v>23</v>
      </c>
      <c r="R29" s="229">
        <f>IF(AND((R27&gt;0),(R26&gt;0)),(R27/R26*100),"")</f>
        <v>78.63145258103242</v>
      </c>
      <c r="S29" s="230" t="s">
        <v>23</v>
      </c>
      <c r="T29" s="229">
        <f>IF(AND((T27&gt;0),(T26&gt;0)),(T27/T26*100),"")</f>
        <v>74.909963985594246</v>
      </c>
      <c r="U29" s="230" t="s">
        <v>23</v>
      </c>
      <c r="V29" s="229">
        <f>IF(AND((V27&gt;0),(V26&gt;0)),(V27/V26*100),"")</f>
        <v>67.50369276218612</v>
      </c>
      <c r="W29" s="230" t="s">
        <v>23</v>
      </c>
      <c r="X29" s="229" t="str">
        <f>IF(AND((X27&gt;0),(X26&gt;0)),(X27/X26*100),"")</f>
        <v/>
      </c>
      <c r="Y29" s="230" t="s">
        <v>23</v>
      </c>
      <c r="Z29" s="229" t="str">
        <f>IF(AND((Z27&gt;0),(Z26&gt;0)),(Z27/Z26*100),"")</f>
        <v/>
      </c>
      <c r="AA29" s="230" t="s">
        <v>23</v>
      </c>
      <c r="AB29" s="229" t="str">
        <f>IF(AND((AB27&gt;0),(AB26&gt;0)),(AB27/AB26*100),"")</f>
        <v/>
      </c>
      <c r="AC29" s="230" t="s">
        <v>23</v>
      </c>
      <c r="AD29" s="229" t="str">
        <f>IF(AND((AD27&gt;0),(AD26&gt;0)),(AD27/AD26*100),"")</f>
        <v/>
      </c>
      <c r="AE29" s="230" t="s">
        <v>23</v>
      </c>
      <c r="AF29" s="229" t="str">
        <f>IF(AND((AF27&gt;0),(AF26&gt;0)),(AF27/AF26*100),"")</f>
        <v/>
      </c>
      <c r="AG29" s="230" t="s">
        <v>23</v>
      </c>
      <c r="AH29" s="229" t="str">
        <f>IF(AND((AH27&gt;0),(AH26&gt;0)),(AH27/AH26*100),"")</f>
        <v/>
      </c>
      <c r="AI29" s="230" t="s">
        <v>23</v>
      </c>
      <c r="AJ29" s="229" t="str">
        <f>IF(AND((AJ27&gt;0),(AJ26&gt;0)),(AJ27/AJ26*100),"")</f>
        <v/>
      </c>
      <c r="AK29" s="230" t="s">
        <v>23</v>
      </c>
      <c r="AL29" s="229" t="str">
        <f>IF(AND((AL27&gt;0),(AL26&gt;0)),(AL27/AL26*100),"")</f>
        <v/>
      </c>
      <c r="AM29" s="230" t="s">
        <v>23</v>
      </c>
      <c r="AN29" s="229" t="str">
        <f>IF(AND((AN27&gt;0),(AN26&gt;0)),(AN27/AN26*100),"")</f>
        <v/>
      </c>
      <c r="AO29" s="230" t="s">
        <v>23</v>
      </c>
      <c r="AP29" s="231" t="str">
        <f>IF(AND((AP27&gt;0),(AP26&gt;0)),(AP27/AP26*100),"")</f>
        <v/>
      </c>
      <c r="AQ29" s="228" t="s">
        <v>23</v>
      </c>
      <c r="AR29" s="231" t="str">
        <f>IF(AND((AR27&gt;0),(AR26&gt;0)),(AR27/AR26*100),"")</f>
        <v/>
      </c>
      <c r="AS29" s="228" t="s">
        <v>23</v>
      </c>
      <c r="AT29" s="231" t="str">
        <f>IF(AND((AT27&gt;0),(AT26&gt;0)),(AT27/AT26*100),"")</f>
        <v/>
      </c>
      <c r="AU29" s="228" t="s">
        <v>23</v>
      </c>
      <c r="AV29" s="231" t="str">
        <f>IF(AND((AV27&gt;0),(AV26&gt;0)),(AV27/AV26*100),"")</f>
        <v/>
      </c>
      <c r="AW29" s="228" t="s">
        <v>23</v>
      </c>
      <c r="AX29" s="231" t="str">
        <f>IF(AND((AX27&gt;0),(AX26&gt;0)),(AX27/AX26*100),"")</f>
        <v/>
      </c>
      <c r="AY29" s="228" t="s">
        <v>23</v>
      </c>
      <c r="AZ29" s="231" t="str">
        <f>IF(AND((AZ27&gt;0),(AZ26&gt;0)),(AZ27/AZ26*100),"")</f>
        <v/>
      </c>
      <c r="BA29" s="228" t="s">
        <v>23</v>
      </c>
      <c r="BB29" s="231" t="str">
        <f>IF(AND((BB27&gt;0),(BB26&gt;0)),(BB27/BB26*100),"")</f>
        <v/>
      </c>
      <c r="BC29" s="228" t="s">
        <v>23</v>
      </c>
      <c r="BD29" s="231" t="str">
        <f>IF(AND((BD27&gt;0),(BD26&gt;0)),(BD27/BD26*100),"")</f>
        <v/>
      </c>
      <c r="BE29" s="228" t="s">
        <v>23</v>
      </c>
      <c r="BF29" s="231" t="str">
        <f>IF(AND((BF27&gt;0),(BF26&gt;0)),(BF27/BF26*100),"")</f>
        <v/>
      </c>
      <c r="BG29" s="228" t="s">
        <v>23</v>
      </c>
      <c r="BH29" s="231" t="str">
        <f>IF(AND((BH27&gt;0),(BH26&gt;0)),(BH27/BH26*100),"")</f>
        <v/>
      </c>
      <c r="BI29" s="228" t="s">
        <v>23</v>
      </c>
      <c r="BK29" s="233" t="s">
        <v>135</v>
      </c>
      <c r="BL29" s="221">
        <f t="shared" si="83"/>
        <v>7</v>
      </c>
      <c r="BM29" s="234">
        <f t="shared" ref="BM29" si="88">IF(SUM(B29,D29,F29,H29,J29,L29,N29,P29,R29,T29,V29,X29,Z29,AB29,AD29,AF29,AH29,AJ29,AL29,AN29,AP29,AR29,AT29,AV29,AX29,AZ29,BB29,BD29,BF29,BH29)&gt;0,MIN(B29,D29,F29,H29,J29,L29,N29,P29,R29,T29,V29,X29,Z29,AB29,AD29,AF29,AH29,AJ29,AL29,AN29,AP29,AR29,AT29,AV29,AX29,AZ29,BB29,BD29,BF29,BH29),"")</f>
        <v>67.50369276218612</v>
      </c>
      <c r="BN29" s="225" t="str">
        <f t="shared" ref="BN29" si="89">IF(COUNT(BM29)&gt;0,"–","?")</f>
        <v>–</v>
      </c>
      <c r="BO29" s="235">
        <f t="shared" ref="BO29" si="90">IF(SUM(B29,D29,F29,H29,J29,L29,N29,P29,R29,T29,V29,X29,Z29,AB29,AD29,AF29,AH29,AJ29,AL29,AN29,AP29,AR29,AT29,AV29,AX29,AZ29,BB29,BD29,BF29,BH29)&gt;0,MAX(B29,D29,F29,H29,J29,L29,N29,P29,R29,T29,V29,X29,Z29,AB29,AD29,AF29,AH29,AJ29,AL29,AN29,AP29,AR29,AT29,AV29,AX29,AZ29,BB29,BD29,BF29,BH29),"")</f>
        <v>97.47899159663865</v>
      </c>
      <c r="BP29" s="222"/>
      <c r="BQ29" s="236"/>
      <c r="BR29" s="223"/>
      <c r="BS29" s="224">
        <f t="shared" si="86"/>
        <v>78.651599269880549</v>
      </c>
      <c r="BT29" s="237"/>
      <c r="BU29" s="225">
        <f t="shared" si="87"/>
        <v>9.5612797836694003</v>
      </c>
      <c r="BV29" s="238"/>
      <c r="BW29" s="225"/>
      <c r="BX29" s="236"/>
    </row>
    <row r="30" spans="1:76" x14ac:dyDescent="0.2">
      <c r="A30" s="200" t="s">
        <v>130</v>
      </c>
      <c r="B30" s="130">
        <v>8.81</v>
      </c>
      <c r="C30" s="125">
        <f>IF(AND((B30&gt;0),(B$5&gt;0)),(B30/B$5*100),"")</f>
        <v>43.984023964053918</v>
      </c>
      <c r="D30" s="131">
        <v>9.5500000000000007</v>
      </c>
      <c r="E30" s="18">
        <f t="shared" ref="E30" si="91">IF(AND((D30&gt;0),(D$5&gt;0)),(D30/D$5*100),"")</f>
        <v>38.570274636510497</v>
      </c>
      <c r="F30" s="131">
        <v>13.23</v>
      </c>
      <c r="G30" s="18">
        <f t="shared" ref="G30" si="92">IF(AND((F30&gt;0),(F$5&gt;0)),(F30/F$5*100),"")</f>
        <v>46.194134078212286</v>
      </c>
      <c r="H30" s="219">
        <v>11.42</v>
      </c>
      <c r="I30" s="18">
        <f t="shared" ref="I30" si="93">IF(AND((H30&gt;0),(H$5&gt;0)),(H30/H$5*100),"")</f>
        <v>40.829460135859854</v>
      </c>
      <c r="J30" s="131">
        <v>7.1</v>
      </c>
      <c r="K30" s="18">
        <f t="shared" ref="K30" si="94">IF(AND((J30&gt;0),(J$5&gt;0)),(J30/J$5*100),"")</f>
        <v>40.090344438170519</v>
      </c>
      <c r="L30" s="131"/>
      <c r="M30" s="18"/>
      <c r="N30" s="131"/>
      <c r="O30" s="18"/>
      <c r="P30" s="131"/>
      <c r="Q30" s="18"/>
      <c r="R30" s="131">
        <v>10.42</v>
      </c>
      <c r="S30" s="18">
        <f t="shared" ref="S30" si="95">IF(AND((R30&gt;0),(R$5&gt;0)),(R30/R$5*100),"")</f>
        <v>46.789402784014371</v>
      </c>
      <c r="T30" s="131">
        <v>11.56</v>
      </c>
      <c r="U30" s="18">
        <f t="shared" ref="U30" si="96">IF(AND((T30&gt;0),(T$5&gt;0)),(T30/T$5*100),"")</f>
        <v>50.436300174520063</v>
      </c>
      <c r="V30" s="131">
        <v>10.119999999999999</v>
      </c>
      <c r="W30" s="18">
        <f t="shared" ref="W30:W40" si="97">IF(AND((V30&gt;0),(V$5&gt;0)),(V30/V$5*100),"")</f>
        <v>43.452125375697719</v>
      </c>
      <c r="X30" s="131"/>
      <c r="Y30" s="18"/>
      <c r="Z30" s="131"/>
      <c r="AA30" s="18"/>
      <c r="AB30" s="131"/>
      <c r="AC30" s="18"/>
      <c r="AD30" s="131"/>
      <c r="AE30" s="18"/>
      <c r="AF30" s="131"/>
      <c r="AG30" s="202"/>
      <c r="AH30" s="201"/>
      <c r="AI30" s="202"/>
      <c r="AJ30" s="201"/>
      <c r="AK30" s="202"/>
      <c r="AL30" s="201"/>
      <c r="AM30" s="202"/>
      <c r="AN30" s="201"/>
      <c r="AO30" s="202"/>
      <c r="AP30" s="201"/>
      <c r="AQ30" s="202"/>
      <c r="AR30" s="201"/>
      <c r="AS30" s="202"/>
      <c r="AT30" s="201"/>
      <c r="AU30" s="202"/>
      <c r="AV30" s="201"/>
      <c r="AW30" s="202"/>
      <c r="AX30" s="201"/>
      <c r="AY30" s="202"/>
      <c r="AZ30" s="201"/>
      <c r="BA30" s="202"/>
      <c r="BB30" s="201"/>
      <c r="BC30" s="202"/>
      <c r="BD30" s="201"/>
      <c r="BE30" s="202"/>
      <c r="BF30" s="201"/>
      <c r="BG30" s="202"/>
      <c r="BH30" s="201"/>
      <c r="BI30" s="203"/>
      <c r="BK30" s="11" t="str">
        <f>A30</f>
        <v xml:space="preserve">     Interna total</v>
      </c>
      <c r="BL30" s="12"/>
      <c r="BM30" s="160"/>
      <c r="BN30" s="170"/>
      <c r="BO30" s="162"/>
      <c r="BP30" s="171"/>
      <c r="BQ30" s="172"/>
      <c r="BR30" s="173"/>
      <c r="BS30" s="166"/>
      <c r="BT30" s="174"/>
      <c r="BU30" s="161"/>
      <c r="BV30" s="175"/>
      <c r="BW30" s="161"/>
      <c r="BX30" s="176"/>
    </row>
    <row r="31" spans="1:76" x14ac:dyDescent="0.2">
      <c r="A31" s="19" t="s">
        <v>94</v>
      </c>
      <c r="B31" s="122"/>
      <c r="C31" s="123"/>
      <c r="D31" s="24"/>
      <c r="E31" s="24"/>
      <c r="F31" s="24"/>
      <c r="G31" s="24"/>
      <c r="H31" s="241"/>
      <c r="I31" s="24"/>
      <c r="J31" s="24"/>
      <c r="K31" s="24"/>
      <c r="L31" s="24"/>
      <c r="M31" s="24"/>
      <c r="N31" s="24"/>
      <c r="O31" s="24"/>
      <c r="P31" s="24"/>
      <c r="Q31" s="24"/>
      <c r="R31" s="24"/>
      <c r="S31" s="24"/>
      <c r="T31" s="24"/>
      <c r="U31" s="24"/>
      <c r="V31" s="24"/>
      <c r="W31" s="24"/>
      <c r="X31" s="24"/>
      <c r="Y31" s="24"/>
      <c r="Z31" s="24"/>
      <c r="AA31" s="24"/>
      <c r="AB31" s="24"/>
      <c r="AC31" s="24"/>
      <c r="AD31" s="24"/>
      <c r="AE31" s="48"/>
      <c r="AF31" s="23"/>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48"/>
      <c r="BK31" s="11" t="str">
        <f t="shared" si="0"/>
        <v>Claw II heights</v>
      </c>
      <c r="BL31" s="12"/>
      <c r="BM31" s="40"/>
      <c r="BN31" s="13"/>
      <c r="BO31" s="41"/>
      <c r="BP31" s="42"/>
      <c r="BQ31" s="14"/>
      <c r="BR31" s="43"/>
      <c r="BS31" s="44"/>
      <c r="BT31" s="45"/>
      <c r="BU31" s="13"/>
      <c r="BV31" s="46"/>
      <c r="BW31" s="13"/>
      <c r="BX31" s="14"/>
    </row>
    <row r="32" spans="1:76" x14ac:dyDescent="0.2">
      <c r="A32" s="9" t="s">
        <v>36</v>
      </c>
      <c r="B32" s="124">
        <v>5.41</v>
      </c>
      <c r="C32" s="125">
        <f t="shared" ref="C32:C40" si="98">IF(AND((B32&gt;0),(B$5&gt;0)),(B32/B$5*100),"")</f>
        <v>27.009485771342984</v>
      </c>
      <c r="D32" s="10">
        <v>7.36</v>
      </c>
      <c r="E32" s="18">
        <f t="shared" ref="E32:E40" si="99">IF(AND((D32&gt;0),(D$5&gt;0)),(D32/D$5*100),"")</f>
        <v>29.725363489499191</v>
      </c>
      <c r="F32" s="10">
        <v>8.5</v>
      </c>
      <c r="G32" s="18">
        <f t="shared" ref="G32:G40" si="100">IF(AND((F32&gt;0),(F$5&gt;0)),(F32/F$5*100),"")</f>
        <v>29.678770949720668</v>
      </c>
      <c r="H32" s="242">
        <v>8.42</v>
      </c>
      <c r="I32" s="18">
        <f t="shared" ref="I32:I40" si="101">IF(AND((H32&gt;0),(H$5&gt;0)),(H32/H$5*100),"")</f>
        <v>30.103682516982484</v>
      </c>
      <c r="J32" s="10">
        <v>3.3</v>
      </c>
      <c r="K32" s="18">
        <f t="shared" ref="K32:K40" si="102">IF(AND((J32&gt;0),(J$5&gt;0)),(J32/J$5*100),"")</f>
        <v>18.633540372670808</v>
      </c>
      <c r="L32" s="10"/>
      <c r="M32" s="18" t="str">
        <f t="shared" ref="M32:M40" si="103">IF(AND((L32&gt;0),(L$5&gt;0)),(L32/L$5*100),"")</f>
        <v/>
      </c>
      <c r="N32" s="10"/>
      <c r="O32" s="18" t="str">
        <f t="shared" ref="O32:O40" si="104">IF(AND((N32&gt;0),(N$5&gt;0)),(N32/N$5*100),"")</f>
        <v/>
      </c>
      <c r="P32" s="10"/>
      <c r="Q32" s="18" t="str">
        <f t="shared" ref="Q32:Q40" si="105">IF(AND((P32&gt;0),(P$5&gt;0)),(P32/P$5*100),"")</f>
        <v/>
      </c>
      <c r="R32" s="10">
        <v>6.52</v>
      </c>
      <c r="S32" s="18">
        <f t="shared" ref="S32:S40" si="106">IF(AND((R32&gt;0),(R$5&gt;0)),(R32/R$5*100),"")</f>
        <v>29.277054333183656</v>
      </c>
      <c r="T32" s="10"/>
      <c r="U32" s="18" t="str">
        <f t="shared" ref="U32:U40" si="107">IF(AND((T32&gt;0),(T$5&gt;0)),(T32/T$5*100),"")</f>
        <v/>
      </c>
      <c r="V32" s="10">
        <v>6.2</v>
      </c>
      <c r="W32" s="18">
        <f t="shared" si="97"/>
        <v>26.620867325032204</v>
      </c>
      <c r="X32" s="10"/>
      <c r="Y32" s="18" t="str">
        <f t="shared" ref="Y32:Y40" si="108">IF(AND((X32&gt;0),(X$5&gt;0)),(X32/X$5*100),"")</f>
        <v/>
      </c>
      <c r="Z32" s="10"/>
      <c r="AA32" s="18" t="str">
        <f t="shared" ref="AA32:AA40" si="109">IF(AND((Z32&gt;0),(Z$5&gt;0)),(Z32/Z$5*100),"")</f>
        <v/>
      </c>
      <c r="AB32" s="10"/>
      <c r="AC32" s="18" t="str">
        <f t="shared" ref="AC32:AC40" si="110">IF(AND((AB32&gt;0),(AB$5&gt;0)),(AB32/AB$5*100),"")</f>
        <v/>
      </c>
      <c r="AD32" s="10"/>
      <c r="AE32" s="18" t="str">
        <f t="shared" ref="AE32:AE40" si="111">IF(AND((AD32&gt;0),(AD$5&gt;0)),(AD32/AD$5*100),"")</f>
        <v/>
      </c>
      <c r="AF32" s="10"/>
      <c r="AG32" s="18" t="str">
        <f t="shared" ref="AG32:AG40" si="112">IF(AND((AF32&gt;0),(AF$5&gt;0)),(AF32/AF$5*100),"")</f>
        <v/>
      </c>
      <c r="AH32" s="10"/>
      <c r="AI32" s="18" t="str">
        <f t="shared" ref="AI32:AI40" si="113">IF(AND((AH32&gt;0),(AH$5&gt;0)),(AH32/AH$5*100),"")</f>
        <v/>
      </c>
      <c r="AJ32" s="10"/>
      <c r="AK32" s="18" t="str">
        <f t="shared" ref="AK32:AK40" si="114">IF(AND((AJ32&gt;0),(AJ$5&gt;0)),(AJ32/AJ$5*100),"")</f>
        <v/>
      </c>
      <c r="AL32" s="10"/>
      <c r="AM32" s="18" t="str">
        <f t="shared" ref="AM32:AM40" si="115">IF(AND((AL32&gt;0),(AL$5&gt;0)),(AL32/AL$5*100),"")</f>
        <v/>
      </c>
      <c r="AN32" s="10"/>
      <c r="AO32" s="18" t="str">
        <f t="shared" ref="AO32:AO40" si="116">IF(AND((AN32&gt;0),(AN$5&gt;0)),(AN32/AN$5*100),"")</f>
        <v/>
      </c>
      <c r="AP32" s="10"/>
      <c r="AQ32" s="18" t="str">
        <f t="shared" ref="AQ32:AQ40" si="117">IF(AND((AP32&gt;0),(AP$5&gt;0)),(AP32/AP$5*100),"")</f>
        <v/>
      </c>
      <c r="AR32" s="10"/>
      <c r="AS32" s="18" t="str">
        <f t="shared" ref="AS32:AS40" si="118">IF(AND((AR32&gt;0),(AR$5&gt;0)),(AR32/AR$5*100),"")</f>
        <v/>
      </c>
      <c r="AT32" s="10"/>
      <c r="AU32" s="18" t="str">
        <f t="shared" ref="AU32:AU40" si="119">IF(AND((AT32&gt;0),(AT$5&gt;0)),(AT32/AT$5*100),"")</f>
        <v/>
      </c>
      <c r="AV32" s="10"/>
      <c r="AW32" s="18" t="str">
        <f t="shared" ref="AW32:AW40" si="120">IF(AND((AV32&gt;0),(AV$5&gt;0)),(AV32/AV$5*100),"")</f>
        <v/>
      </c>
      <c r="AX32" s="10"/>
      <c r="AY32" s="18" t="str">
        <f t="shared" ref="AY32:AY40" si="121">IF(AND((AX32&gt;0),(AX$5&gt;0)),(AX32/AX$5*100),"")</f>
        <v/>
      </c>
      <c r="AZ32" s="10"/>
      <c r="BA32" s="18" t="str">
        <f t="shared" ref="BA32:BA40" si="122">IF(AND((AZ32&gt;0),(AZ$5&gt;0)),(AZ32/AZ$5*100),"")</f>
        <v/>
      </c>
      <c r="BB32" s="10"/>
      <c r="BC32" s="18" t="str">
        <f t="shared" ref="BC32:BC40" si="123">IF(AND((BB32&gt;0),(BB$5&gt;0)),(BB32/BB$5*100),"")</f>
        <v/>
      </c>
      <c r="BD32" s="10"/>
      <c r="BE32" s="18" t="str">
        <f t="shared" ref="BE32:BE40" si="124">IF(AND((BD32&gt;0),(BD$5&gt;0)),(BD32/BD$5*100),"")</f>
        <v/>
      </c>
      <c r="BF32" s="10"/>
      <c r="BG32" s="18" t="str">
        <f t="shared" ref="BG32:BG40" si="125">IF(AND((BF32&gt;0),(BF$5&gt;0)),(BF32/BF$5*100),"")</f>
        <v/>
      </c>
      <c r="BH32" s="10"/>
      <c r="BI32" s="18" t="str">
        <f t="shared" ref="BI32:BI40" si="126">IF(AND((BH32&gt;0),(BH$5&gt;0)),(BH32/BH$5*100),"")</f>
        <v/>
      </c>
      <c r="BK32" s="11" t="str">
        <f t="shared" si="0"/>
        <v xml:space="preserve">     External base</v>
      </c>
      <c r="BL32" s="12">
        <f t="shared" si="2"/>
        <v>7</v>
      </c>
      <c r="BM32" s="40">
        <f t="shared" si="1"/>
        <v>3.3</v>
      </c>
      <c r="BN32" s="13" t="str">
        <f t="shared" si="3"/>
        <v>–</v>
      </c>
      <c r="BO32" s="41">
        <f t="shared" si="4"/>
        <v>8.5</v>
      </c>
      <c r="BP32" s="42">
        <f t="shared" si="5"/>
        <v>18.633540372670808</v>
      </c>
      <c r="BQ32" s="14" t="str">
        <f t="shared" si="10"/>
        <v>–</v>
      </c>
      <c r="BR32" s="43">
        <f t="shared" si="6"/>
        <v>30.103682516982484</v>
      </c>
      <c r="BS32" s="44">
        <f t="shared" si="7"/>
        <v>6.5299999999999994</v>
      </c>
      <c r="BT32" s="45">
        <f t="shared" si="11"/>
        <v>27.292680679776002</v>
      </c>
      <c r="BU32" s="13">
        <f t="shared" si="8"/>
        <v>1.8229189047605332</v>
      </c>
      <c r="BV32" s="46">
        <f t="shared" si="12"/>
        <v>4.0612618308450061</v>
      </c>
      <c r="BW32" s="13">
        <f t="shared" si="9"/>
        <v>5.41</v>
      </c>
      <c r="BX32" s="14">
        <f t="shared" si="13"/>
        <v>27.009485771342984</v>
      </c>
    </row>
    <row r="33" spans="1:76" x14ac:dyDescent="0.2">
      <c r="A33" s="9" t="s">
        <v>37</v>
      </c>
      <c r="B33" s="124">
        <v>11.28</v>
      </c>
      <c r="C33" s="125">
        <f t="shared" si="98"/>
        <v>56.315526709935092</v>
      </c>
      <c r="D33" s="10">
        <v>13.43</v>
      </c>
      <c r="E33" s="18">
        <f t="shared" si="99"/>
        <v>54.240710823909524</v>
      </c>
      <c r="F33" s="10">
        <v>17.670000000000002</v>
      </c>
      <c r="G33" s="18">
        <f t="shared" si="100"/>
        <v>61.69692737430168</v>
      </c>
      <c r="H33" s="242">
        <v>13.85</v>
      </c>
      <c r="I33" s="18">
        <f t="shared" si="101"/>
        <v>49.517340007150516</v>
      </c>
      <c r="J33" s="10">
        <v>9.0299999999999994</v>
      </c>
      <c r="K33" s="18">
        <f t="shared" si="102"/>
        <v>50.98814229249011</v>
      </c>
      <c r="L33" s="10"/>
      <c r="M33" s="18" t="str">
        <f t="shared" si="103"/>
        <v/>
      </c>
      <c r="N33" s="10"/>
      <c r="O33" s="18" t="str">
        <f t="shared" si="104"/>
        <v/>
      </c>
      <c r="P33" s="10"/>
      <c r="Q33" s="18" t="str">
        <f t="shared" si="105"/>
        <v/>
      </c>
      <c r="R33" s="10">
        <v>13.37</v>
      </c>
      <c r="S33" s="18">
        <f t="shared" si="106"/>
        <v>60.035922766052984</v>
      </c>
      <c r="T33" s="10"/>
      <c r="U33" s="18" t="str">
        <f t="shared" si="107"/>
        <v/>
      </c>
      <c r="V33" s="10">
        <v>11.97</v>
      </c>
      <c r="W33" s="18">
        <f t="shared" si="97"/>
        <v>51.395448690425084</v>
      </c>
      <c r="X33" s="10"/>
      <c r="Y33" s="18" t="str">
        <f t="shared" si="108"/>
        <v/>
      </c>
      <c r="Z33" s="10"/>
      <c r="AA33" s="18" t="str">
        <f t="shared" si="109"/>
        <v/>
      </c>
      <c r="AB33" s="10"/>
      <c r="AC33" s="18" t="str">
        <f t="shared" si="110"/>
        <v/>
      </c>
      <c r="AD33" s="10"/>
      <c r="AE33" s="18" t="str">
        <f t="shared" si="111"/>
        <v/>
      </c>
      <c r="AF33" s="10"/>
      <c r="AG33" s="18" t="str">
        <f t="shared" si="112"/>
        <v/>
      </c>
      <c r="AH33" s="10"/>
      <c r="AI33" s="18" t="str">
        <f t="shared" si="113"/>
        <v/>
      </c>
      <c r="AJ33" s="10"/>
      <c r="AK33" s="18" t="str">
        <f t="shared" si="114"/>
        <v/>
      </c>
      <c r="AL33" s="10"/>
      <c r="AM33" s="18" t="str">
        <f t="shared" si="115"/>
        <v/>
      </c>
      <c r="AN33" s="10"/>
      <c r="AO33" s="18" t="str">
        <f t="shared" si="116"/>
        <v/>
      </c>
      <c r="AP33" s="10"/>
      <c r="AQ33" s="18" t="str">
        <f t="shared" si="117"/>
        <v/>
      </c>
      <c r="AR33" s="10"/>
      <c r="AS33" s="18" t="str">
        <f t="shared" si="118"/>
        <v/>
      </c>
      <c r="AT33" s="10"/>
      <c r="AU33" s="18" t="str">
        <f t="shared" si="119"/>
        <v/>
      </c>
      <c r="AV33" s="10"/>
      <c r="AW33" s="18" t="str">
        <f t="shared" si="120"/>
        <v/>
      </c>
      <c r="AX33" s="10"/>
      <c r="AY33" s="18" t="str">
        <f t="shared" si="121"/>
        <v/>
      </c>
      <c r="AZ33" s="10"/>
      <c r="BA33" s="18" t="str">
        <f t="shared" si="122"/>
        <v/>
      </c>
      <c r="BB33" s="10"/>
      <c r="BC33" s="18" t="str">
        <f t="shared" si="123"/>
        <v/>
      </c>
      <c r="BD33" s="10"/>
      <c r="BE33" s="18" t="str">
        <f t="shared" si="124"/>
        <v/>
      </c>
      <c r="BF33" s="10"/>
      <c r="BG33" s="18" t="str">
        <f t="shared" si="125"/>
        <v/>
      </c>
      <c r="BH33" s="10"/>
      <c r="BI33" s="18" t="str">
        <f t="shared" si="126"/>
        <v/>
      </c>
      <c r="BK33" s="11" t="str">
        <f t="shared" si="0"/>
        <v xml:space="preserve">     External primary branch</v>
      </c>
      <c r="BL33" s="12">
        <f t="shared" si="2"/>
        <v>7</v>
      </c>
      <c r="BM33" s="40">
        <f t="shared" si="1"/>
        <v>9.0299999999999994</v>
      </c>
      <c r="BN33" s="13" t="str">
        <f t="shared" si="3"/>
        <v>–</v>
      </c>
      <c r="BO33" s="41">
        <f t="shared" si="4"/>
        <v>17.670000000000002</v>
      </c>
      <c r="BP33" s="42">
        <f t="shared" si="5"/>
        <v>49.517340007150516</v>
      </c>
      <c r="BQ33" s="14" t="str">
        <f t="shared" si="10"/>
        <v>–</v>
      </c>
      <c r="BR33" s="43">
        <f t="shared" si="6"/>
        <v>61.69692737430168</v>
      </c>
      <c r="BS33" s="44">
        <f t="shared" si="7"/>
        <v>12.942857142857145</v>
      </c>
      <c r="BT33" s="45">
        <f t="shared" si="11"/>
        <v>54.884288380609284</v>
      </c>
      <c r="BU33" s="13">
        <f t="shared" si="8"/>
        <v>2.6649122204787616</v>
      </c>
      <c r="BV33" s="46">
        <f t="shared" si="12"/>
        <v>4.6827718588749274</v>
      </c>
      <c r="BW33" s="13">
        <f t="shared" si="9"/>
        <v>11.28</v>
      </c>
      <c r="BX33" s="14">
        <f t="shared" si="13"/>
        <v>56.315526709935092</v>
      </c>
    </row>
    <row r="34" spans="1:76" x14ac:dyDescent="0.2">
      <c r="A34" s="9" t="s">
        <v>38</v>
      </c>
      <c r="B34" s="124">
        <v>7.99</v>
      </c>
      <c r="C34" s="125">
        <f t="shared" si="98"/>
        <v>39.890164752870696</v>
      </c>
      <c r="D34" s="10">
        <v>6.48</v>
      </c>
      <c r="E34" s="18">
        <f t="shared" si="99"/>
        <v>26.171243941841681</v>
      </c>
      <c r="F34" s="10">
        <v>10.29</v>
      </c>
      <c r="G34" s="18">
        <f t="shared" si="100"/>
        <v>35.928770949720665</v>
      </c>
      <c r="H34" s="242">
        <v>8.9499999999999993</v>
      </c>
      <c r="I34" s="18">
        <f t="shared" si="101"/>
        <v>31.99856989631748</v>
      </c>
      <c r="J34" s="10">
        <v>5.18</v>
      </c>
      <c r="K34" s="18">
        <f t="shared" si="102"/>
        <v>29.249011857707508</v>
      </c>
      <c r="L34" s="10"/>
      <c r="M34" s="18" t="str">
        <f t="shared" si="103"/>
        <v/>
      </c>
      <c r="N34" s="10"/>
      <c r="O34" s="18" t="str">
        <f t="shared" si="104"/>
        <v/>
      </c>
      <c r="P34" s="10"/>
      <c r="Q34" s="18" t="str">
        <f t="shared" si="105"/>
        <v/>
      </c>
      <c r="R34" s="10">
        <v>8.61</v>
      </c>
      <c r="S34" s="18">
        <f t="shared" si="106"/>
        <v>38.661876964526265</v>
      </c>
      <c r="T34" s="10"/>
      <c r="U34" s="18" t="str">
        <f t="shared" si="107"/>
        <v/>
      </c>
      <c r="V34" s="10">
        <v>8.32</v>
      </c>
      <c r="W34" s="18">
        <f t="shared" si="97"/>
        <v>35.723486474881923</v>
      </c>
      <c r="X34" s="10"/>
      <c r="Y34" s="18" t="str">
        <f t="shared" si="108"/>
        <v/>
      </c>
      <c r="Z34" s="10"/>
      <c r="AA34" s="18" t="str">
        <f t="shared" si="109"/>
        <v/>
      </c>
      <c r="AB34" s="10"/>
      <c r="AC34" s="18" t="str">
        <f t="shared" si="110"/>
        <v/>
      </c>
      <c r="AD34" s="10"/>
      <c r="AE34" s="18" t="str">
        <f t="shared" si="111"/>
        <v/>
      </c>
      <c r="AF34" s="10"/>
      <c r="AG34" s="18" t="str">
        <f t="shared" si="112"/>
        <v/>
      </c>
      <c r="AH34" s="10"/>
      <c r="AI34" s="18" t="str">
        <f t="shared" si="113"/>
        <v/>
      </c>
      <c r="AJ34" s="10"/>
      <c r="AK34" s="18" t="str">
        <f t="shared" si="114"/>
        <v/>
      </c>
      <c r="AL34" s="10"/>
      <c r="AM34" s="18" t="str">
        <f t="shared" si="115"/>
        <v/>
      </c>
      <c r="AN34" s="10"/>
      <c r="AO34" s="18" t="str">
        <f t="shared" si="116"/>
        <v/>
      </c>
      <c r="AP34" s="10"/>
      <c r="AQ34" s="18" t="str">
        <f t="shared" si="117"/>
        <v/>
      </c>
      <c r="AR34" s="10"/>
      <c r="AS34" s="18" t="str">
        <f t="shared" si="118"/>
        <v/>
      </c>
      <c r="AT34" s="10"/>
      <c r="AU34" s="18" t="str">
        <f t="shared" si="119"/>
        <v/>
      </c>
      <c r="AV34" s="10"/>
      <c r="AW34" s="18" t="str">
        <f t="shared" si="120"/>
        <v/>
      </c>
      <c r="AX34" s="10"/>
      <c r="AY34" s="18" t="str">
        <f t="shared" si="121"/>
        <v/>
      </c>
      <c r="AZ34" s="10"/>
      <c r="BA34" s="18" t="str">
        <f t="shared" si="122"/>
        <v/>
      </c>
      <c r="BB34" s="10"/>
      <c r="BC34" s="18" t="str">
        <f t="shared" si="123"/>
        <v/>
      </c>
      <c r="BD34" s="10"/>
      <c r="BE34" s="18" t="str">
        <f t="shared" si="124"/>
        <v/>
      </c>
      <c r="BF34" s="10"/>
      <c r="BG34" s="18" t="str">
        <f t="shared" si="125"/>
        <v/>
      </c>
      <c r="BH34" s="10"/>
      <c r="BI34" s="18" t="str">
        <f t="shared" si="126"/>
        <v/>
      </c>
      <c r="BK34" s="11" t="str">
        <f t="shared" si="0"/>
        <v xml:space="preserve">     External secondary branch</v>
      </c>
      <c r="BL34" s="12">
        <f t="shared" si="2"/>
        <v>7</v>
      </c>
      <c r="BM34" s="40">
        <f t="shared" si="1"/>
        <v>5.18</v>
      </c>
      <c r="BN34" s="13" t="str">
        <f t="shared" si="3"/>
        <v>–</v>
      </c>
      <c r="BO34" s="41">
        <f t="shared" si="4"/>
        <v>10.29</v>
      </c>
      <c r="BP34" s="42">
        <f t="shared" si="5"/>
        <v>26.171243941841681</v>
      </c>
      <c r="BQ34" s="14" t="str">
        <f t="shared" si="10"/>
        <v>–</v>
      </c>
      <c r="BR34" s="43">
        <f t="shared" si="6"/>
        <v>39.890164752870696</v>
      </c>
      <c r="BS34" s="44">
        <f t="shared" si="7"/>
        <v>7.9742857142857133</v>
      </c>
      <c r="BT34" s="45">
        <f t="shared" si="11"/>
        <v>33.946160691123751</v>
      </c>
      <c r="BU34" s="13">
        <f t="shared" si="8"/>
        <v>1.6772681870913149</v>
      </c>
      <c r="BV34" s="46">
        <f t="shared" si="12"/>
        <v>5.0160482812991516</v>
      </c>
      <c r="BW34" s="13">
        <f t="shared" si="9"/>
        <v>7.99</v>
      </c>
      <c r="BX34" s="14">
        <f t="shared" si="13"/>
        <v>39.890164752870696</v>
      </c>
    </row>
    <row r="35" spans="1:76" x14ac:dyDescent="0.2">
      <c r="A35" s="9" t="s">
        <v>133</v>
      </c>
      <c r="B35" s="218">
        <f>IF(AND((B32&gt;0),(B33&gt;0)),(B32/B33*100),"")</f>
        <v>47.960992907801419</v>
      </c>
      <c r="C35" s="125" t="s">
        <v>23</v>
      </c>
      <c r="D35" s="219">
        <f>IF(AND((D32&gt;0),(D33&gt;0)),(D32/D33*100),"")</f>
        <v>54.802680565897241</v>
      </c>
      <c r="E35" s="220" t="s">
        <v>23</v>
      </c>
      <c r="F35" s="219">
        <f>IF(AND((F32&gt;0),(F33&gt;0)),(F32/F33*100),"")</f>
        <v>48.104131295981887</v>
      </c>
      <c r="G35" s="220" t="s">
        <v>23</v>
      </c>
      <c r="H35" s="219">
        <f>IF(AND((H32&gt;0),(H33&gt;0)),(H32/H33*100),"")</f>
        <v>60.794223826714799</v>
      </c>
      <c r="I35" s="220" t="s">
        <v>23</v>
      </c>
      <c r="J35" s="219">
        <f>IF(AND((J32&gt;0),(J33&gt;0)),(J32/J33*100),"")</f>
        <v>36.544850498338874</v>
      </c>
      <c r="K35" s="220" t="s">
        <v>23</v>
      </c>
      <c r="L35" s="219" t="str">
        <f>IF(AND((L32&gt;0),(L33&gt;0)),(L32/L33*100),"")</f>
        <v/>
      </c>
      <c r="M35" s="220" t="s">
        <v>23</v>
      </c>
      <c r="N35" s="219" t="str">
        <f>IF(AND((N32&gt;0),(N33&gt;0)),(N32/N33*100),"")</f>
        <v/>
      </c>
      <c r="O35" s="220" t="s">
        <v>23</v>
      </c>
      <c r="P35" s="219" t="str">
        <f>IF(AND((P32&gt;0),(P33&gt;0)),(P32/P33*100),"")</f>
        <v/>
      </c>
      <c r="Q35" s="220" t="s">
        <v>23</v>
      </c>
      <c r="R35" s="219">
        <f>IF(AND((R32&gt;0),(R33&gt;0)),(R32/R33*100),"")</f>
        <v>48.7658937920718</v>
      </c>
      <c r="S35" s="220" t="s">
        <v>23</v>
      </c>
      <c r="T35" s="219" t="str">
        <f>IF(AND((T32&gt;0),(T33&gt;0)),(T32/T33*100),"")</f>
        <v/>
      </c>
      <c r="U35" s="220" t="s">
        <v>23</v>
      </c>
      <c r="V35" s="219">
        <f>IF(AND((V32&gt;0),(V33&gt;0)),(V32/V33*100),"")</f>
        <v>51.79615705931495</v>
      </c>
      <c r="W35" s="220" t="s">
        <v>23</v>
      </c>
      <c r="X35" s="219" t="str">
        <f>IF(AND((X32&gt;0),(X33&gt;0)),(X32/X33*100),"")</f>
        <v/>
      </c>
      <c r="Y35" s="220" t="s">
        <v>23</v>
      </c>
      <c r="Z35" s="219" t="str">
        <f>IF(AND((Z32&gt;0),(Z33&gt;0)),(Z32/Z33*100),"")</f>
        <v/>
      </c>
      <c r="AA35" s="220" t="s">
        <v>23</v>
      </c>
      <c r="AB35" s="219" t="str">
        <f>IF(AND((AB32&gt;0),(AB33&gt;0)),(AB32/AB33*100),"")</f>
        <v/>
      </c>
      <c r="AC35" s="220" t="s">
        <v>23</v>
      </c>
      <c r="AD35" s="219" t="str">
        <f>IF(AND((AD32&gt;0),(AD33&gt;0)),(AD32/AD33*100),"")</f>
        <v/>
      </c>
      <c r="AE35" s="220" t="s">
        <v>23</v>
      </c>
      <c r="AF35" s="219" t="str">
        <f>IF(AND((AF32&gt;0),(AF33&gt;0)),(AF32/AF33*100),"")</f>
        <v/>
      </c>
      <c r="AG35" s="220" t="s">
        <v>23</v>
      </c>
      <c r="AH35" s="219" t="str">
        <f>IF(AND((AH32&gt;0),(AH33&gt;0)),(AH32/AH33*100),"")</f>
        <v/>
      </c>
      <c r="AI35" s="220" t="s">
        <v>23</v>
      </c>
      <c r="AJ35" s="219" t="str">
        <f>IF(AND((AJ32&gt;0),(AJ33&gt;0)),(AJ32/AJ33*100),"")</f>
        <v/>
      </c>
      <c r="AK35" s="220" t="s">
        <v>23</v>
      </c>
      <c r="AL35" s="219" t="str">
        <f>IF(AND((AL32&gt;0),(AL33&gt;0)),(AL32/AL33*100),"")</f>
        <v/>
      </c>
      <c r="AM35" s="220" t="s">
        <v>23</v>
      </c>
      <c r="AN35" s="219" t="str">
        <f>IF(AND((AN32&gt;0),(AN33&gt;0)),(AN32/AN33*100),"")</f>
        <v/>
      </c>
      <c r="AO35" s="220" t="s">
        <v>23</v>
      </c>
      <c r="AP35" s="131" t="str">
        <f>IF(AND((AP32&gt;0),(AP33&gt;0)),(AP32/AP33*100),"")</f>
        <v/>
      </c>
      <c r="AQ35" s="18" t="s">
        <v>23</v>
      </c>
      <c r="AR35" s="131" t="str">
        <f>IF(AND((AR32&gt;0),(AR33&gt;0)),(AR32/AR33*100),"")</f>
        <v/>
      </c>
      <c r="AS35" s="18" t="s">
        <v>23</v>
      </c>
      <c r="AT35" s="131" t="str">
        <f>IF(AND((AT32&gt;0),(AT33&gt;0)),(AT32/AT33*100),"")</f>
        <v/>
      </c>
      <c r="AU35" s="18" t="s">
        <v>23</v>
      </c>
      <c r="AV35" s="131" t="str">
        <f>IF(AND((AV32&gt;0),(AV33&gt;0)),(AV32/AV33*100),"")</f>
        <v/>
      </c>
      <c r="AW35" s="18" t="s">
        <v>23</v>
      </c>
      <c r="AX35" s="131" t="str">
        <f>IF(AND((AX32&gt;0),(AX33&gt;0)),(AX32/AX33*100),"")</f>
        <v/>
      </c>
      <c r="AY35" s="18" t="s">
        <v>23</v>
      </c>
      <c r="AZ35" s="131" t="str">
        <f>IF(AND((AZ32&gt;0),(AZ33&gt;0)),(AZ32/AZ33*100),"")</f>
        <v/>
      </c>
      <c r="BA35" s="18" t="s">
        <v>23</v>
      </c>
      <c r="BB35" s="131" t="str">
        <f>IF(AND((BB32&gt;0),(BB33&gt;0)),(BB32/BB33*100),"")</f>
        <v/>
      </c>
      <c r="BC35" s="18" t="s">
        <v>23</v>
      </c>
      <c r="BD35" s="131" t="str">
        <f>IF(AND((BD32&gt;0),(BD33&gt;0)),(BD32/BD33*100),"")</f>
        <v/>
      </c>
      <c r="BE35" s="18" t="s">
        <v>23</v>
      </c>
      <c r="BF35" s="131" t="str">
        <f>IF(AND((BF32&gt;0),(BF33&gt;0)),(BF32/BF33*100),"")</f>
        <v/>
      </c>
      <c r="BG35" s="18" t="s">
        <v>23</v>
      </c>
      <c r="BH35" s="131" t="str">
        <f>IF(AND((BH32&gt;0),(BH33&gt;0)),(BH32/BH33*100),"")</f>
        <v/>
      </c>
      <c r="BI35" s="18" t="s">
        <v>23</v>
      </c>
      <c r="BK35" s="11" t="str">
        <f t="shared" ref="BK35" si="127">A35</f>
        <v xml:space="preserve">     External cbt ratio</v>
      </c>
      <c r="BL35" s="221">
        <f t="shared" ref="BL35:BL36" si="128">COUNT(B35,D35,F35,H35,J35,L35,N35,P35,R35,T35,V35,X35,Z35,AB35,AD35,AF35,AH35,AJ35,AL35,AN35,AP35,AR35,AT35,AV35,AX35,AZ35,BB35,BD35,BF35,BH35)</f>
        <v>7</v>
      </c>
      <c r="BM35" s="160">
        <f>IF(SUM(B35,D35,F35,H35,J35,L35,N35,P35,R35,T35,V35,X35,Z35,AB35,AD35,AF35,AH35,AJ35,AL35,AN35,AP35,AR35,AT35,AV35,AX35,AZ35,BB35,BD35,BF35,BH35)&gt;0,MIN(B35,D35,F35,H35,J35,L35,N35,P35,R35,T35,V35,X35,Z35,AB35,AD35,AF35,AH35,AJ35,AL35,AN35,AP35,AR35,AT35,AV35,AX35,AZ35,BB35,BD35,BF35,BH35),"")</f>
        <v>36.544850498338874</v>
      </c>
      <c r="BN35" s="161" t="str">
        <f>IF(COUNT(BM35)&gt;0,"–","?")</f>
        <v>–</v>
      </c>
      <c r="BO35" s="162">
        <f>IF(SUM(B35,D35,F35,H35,J35,L35,N35,P35,R35,T35,V35,X35,Z35,AB35,AD35,AF35,AH35,AJ35,AL35,AN35,AP35,AR35,AT35,AV35,AX35,AZ35,BB35,BD35,BF35,BH35)&gt;0,MAX(B35,D35,F35,H35,J35,L35,N35,P35,R35,T35,V35,X35,Z35,AB35,AD35,AF35,AH35,AJ35,AL35,AN35,AP35,AR35,AT35,AV35,AX35,AZ35,BB35,BD35,BF35,BH35),"")</f>
        <v>60.794223826714799</v>
      </c>
      <c r="BP35" s="222" t="str">
        <f t="shared" ref="BP35" si="129">IF(SUM(C35,E35,G35,I35,K35,M35,O35,Q35,S35,U35,W35,Y35,AA35,AC35,AE35,AG35,AI35,AK35,AM35,AO35,AQ35,AS35,AU35,AW35,AY35,BA35,BC35,BE35,BG35,BI35)&gt;0,MIN(C35,E35,G35,I35,K35,M35,O35,Q35,S35,U35,W35,Y35,AA35,AC35,AE35,AG35,AI35,AK35,AM35,AO35,AQ35,AS35,AU35,AW35,AY35,BA35,BC35,BE35,BG35,BI35),"")</f>
        <v/>
      </c>
      <c r="BQ35" s="164" t="s">
        <v>23</v>
      </c>
      <c r="BR35" s="223" t="str">
        <f t="shared" ref="BR35" si="130">IF(SUM(C35,E35,G35,I35,K35,M35,O35,Q35,S35,U35,W35,Y35,AA35,AC35,AE35,AG35,AI35,AK35,AM35,AO35,AQ35,AS35,AU35,AW35,AY35,BA35,BC35,BE35,BG35,BI35)&gt;0,MAX(C35,E35,G35,I35,K35,M35,O35,Q35,S35,U35,W35,Y35,AA35,AC35,AE35,AG35,AI35,AK35,AM35,AO35,AQ35,AS35,AU35,AW35,AY35,BA35,BC35,BE35,BG35,BI35),"")</f>
        <v/>
      </c>
      <c r="BS35" s="224">
        <f t="shared" ref="BS35:BS36" si="131">IF(SUM(B35,D35,F35,H35,J35,L35,N35,P35,R35,T35,V35,X35,Z35,AB35,AD35,AF35,AH35,AJ35,AL35,AN35,AP35,AR35,AT35,AV35,AX35,AZ35,BB35,BD35,BF35,BH35)&gt;0,AVERAGE(B35,D35,F35,H35,J35,L35,N35,P35,R35,T35,V35,X35,Z35,AB35,AD35,AF35,AH35,AJ35,AL35,AN35,AP35,AR35,AT35,AV35,AX35,AZ35,BB35,BD35,BF35,BH35),"?")</f>
        <v>49.824132849445853</v>
      </c>
      <c r="BT35" s="167" t="s">
        <v>23</v>
      </c>
      <c r="BU35" s="225">
        <f t="shared" ref="BU35:BU36" si="132">IF(COUNT(B35,D35,F35,H35,J35,L35,N35,P35,R35,T35,V35,X35,Z35,AB35,AD35,AF35,AH35,AJ35,AL35,AN35,AP35,AR35,AT35,AV35,AX35,AZ35,BB35,BD35,BF35,BH35)&gt;1,STDEV(B35,D35,F35,H35,J35,L35,N35,P35,R35,T35,V35,X35,Z35,AB35,AD35,AF35,AH35,AJ35,AL35,AN35,AP35,AR35,AT35,AV35,AX35,AZ35,BB35,BD35,BF35,BH35),"?")</f>
        <v>7.448787578614092</v>
      </c>
      <c r="BV35" s="168" t="s">
        <v>23</v>
      </c>
      <c r="BW35" s="161">
        <f>IF(COUNT(B35)&gt;0,B35,"?")</f>
        <v>47.960992907801419</v>
      </c>
      <c r="BX35" s="169" t="s">
        <v>23</v>
      </c>
    </row>
    <row r="36" spans="1:76" s="232" customFormat="1" x14ac:dyDescent="0.2">
      <c r="A36" s="226" t="s">
        <v>134</v>
      </c>
      <c r="B36" s="227">
        <f>IF(AND((B34&gt;0),(B33&gt;0)),(B34/B33*100),"")</f>
        <v>70.833333333333343</v>
      </c>
      <c r="C36" s="228" t="s">
        <v>23</v>
      </c>
      <c r="D36" s="229">
        <f>IF(AND((D34&gt;0),(D33&gt;0)),(D34/D33*100),"")</f>
        <v>48.250186150409533</v>
      </c>
      <c r="E36" s="230" t="s">
        <v>23</v>
      </c>
      <c r="F36" s="229">
        <f>IF(AND((F34&gt;0),(F33&gt;0)),(F34/F33*100),"")</f>
        <v>58.234295415959245</v>
      </c>
      <c r="G36" s="230" t="s">
        <v>23</v>
      </c>
      <c r="H36" s="229">
        <f>IF(AND((H34&gt;0),(H33&gt;0)),(H34/H33*100),"")</f>
        <v>64.620938628158839</v>
      </c>
      <c r="I36" s="230" t="s">
        <v>23</v>
      </c>
      <c r="J36" s="229">
        <f>IF(AND((J34&gt;0),(J33&gt;0)),(J34/J33*100),"")</f>
        <v>57.36434108527132</v>
      </c>
      <c r="K36" s="230" t="s">
        <v>23</v>
      </c>
      <c r="L36" s="229" t="str">
        <f>IF(AND((L34&gt;0),(L33&gt;0)),(L34/L33*100),"")</f>
        <v/>
      </c>
      <c r="M36" s="230" t="s">
        <v>23</v>
      </c>
      <c r="N36" s="229" t="str">
        <f>IF(AND((N34&gt;0),(N33&gt;0)),(N34/N33*100),"")</f>
        <v/>
      </c>
      <c r="O36" s="230" t="s">
        <v>23</v>
      </c>
      <c r="P36" s="229" t="str">
        <f>IF(AND((P34&gt;0),(P33&gt;0)),(P34/P33*100),"")</f>
        <v/>
      </c>
      <c r="Q36" s="230" t="s">
        <v>23</v>
      </c>
      <c r="R36" s="229">
        <f>IF(AND((R34&gt;0),(R33&gt;0)),(R34/R33*100),"")</f>
        <v>64.397905759162299</v>
      </c>
      <c r="S36" s="230" t="s">
        <v>23</v>
      </c>
      <c r="T36" s="229" t="str">
        <f>IF(AND((T34&gt;0),(T33&gt;0)),(T34/T33*100),"")</f>
        <v/>
      </c>
      <c r="U36" s="230" t="s">
        <v>23</v>
      </c>
      <c r="V36" s="229">
        <f>IF(AND((V34&gt;0),(V33&gt;0)),(V34/V33*100),"")</f>
        <v>69.507101086048451</v>
      </c>
      <c r="W36" s="230" t="s">
        <v>23</v>
      </c>
      <c r="X36" s="229" t="str">
        <f>IF(AND((X34&gt;0),(X33&gt;0)),(X34/X33*100),"")</f>
        <v/>
      </c>
      <c r="Y36" s="230" t="s">
        <v>23</v>
      </c>
      <c r="Z36" s="229" t="str">
        <f>IF(AND((Z34&gt;0),(Z33&gt;0)),(Z34/Z33*100),"")</f>
        <v/>
      </c>
      <c r="AA36" s="230" t="s">
        <v>23</v>
      </c>
      <c r="AB36" s="229" t="str">
        <f>IF(AND((AB34&gt;0),(AB33&gt;0)),(AB34/AB33*100),"")</f>
        <v/>
      </c>
      <c r="AC36" s="230" t="s">
        <v>23</v>
      </c>
      <c r="AD36" s="229" t="str">
        <f>IF(AND((AD34&gt;0),(AD33&gt;0)),(AD34/AD33*100),"")</f>
        <v/>
      </c>
      <c r="AE36" s="230" t="s">
        <v>23</v>
      </c>
      <c r="AF36" s="229" t="str">
        <f>IF(AND((AF34&gt;0),(AF33&gt;0)),(AF34/AF33*100),"")</f>
        <v/>
      </c>
      <c r="AG36" s="230" t="s">
        <v>23</v>
      </c>
      <c r="AH36" s="229" t="str">
        <f>IF(AND((AH34&gt;0),(AH33&gt;0)),(AH34/AH33*100),"")</f>
        <v/>
      </c>
      <c r="AI36" s="230" t="s">
        <v>23</v>
      </c>
      <c r="AJ36" s="229" t="str">
        <f>IF(AND((AJ34&gt;0),(AJ33&gt;0)),(AJ34/AJ33*100),"")</f>
        <v/>
      </c>
      <c r="AK36" s="230" t="s">
        <v>23</v>
      </c>
      <c r="AL36" s="229" t="str">
        <f>IF(AND((AL34&gt;0),(AL33&gt;0)),(AL34/AL33*100),"")</f>
        <v/>
      </c>
      <c r="AM36" s="230" t="s">
        <v>23</v>
      </c>
      <c r="AN36" s="229" t="str">
        <f>IF(AND((AN34&gt;0),(AN33&gt;0)),(AN34/AN33*100),"")</f>
        <v/>
      </c>
      <c r="AO36" s="230" t="s">
        <v>23</v>
      </c>
      <c r="AP36" s="231" t="str">
        <f>IF(AND((AP34&gt;0),(AP33&gt;0)),(AP34/AP33*100),"")</f>
        <v/>
      </c>
      <c r="AQ36" s="228" t="s">
        <v>23</v>
      </c>
      <c r="AR36" s="231" t="str">
        <f>IF(AND((AR34&gt;0),(AR33&gt;0)),(AR34/AR33*100),"")</f>
        <v/>
      </c>
      <c r="AS36" s="228" t="s">
        <v>23</v>
      </c>
      <c r="AT36" s="231" t="str">
        <f>IF(AND((AT34&gt;0),(AT33&gt;0)),(AT34/AT33*100),"")</f>
        <v/>
      </c>
      <c r="AU36" s="228" t="s">
        <v>23</v>
      </c>
      <c r="AV36" s="231" t="str">
        <f>IF(AND((AV34&gt;0),(AV33&gt;0)),(AV34/AV33*100),"")</f>
        <v/>
      </c>
      <c r="AW36" s="228" t="s">
        <v>23</v>
      </c>
      <c r="AX36" s="231" t="str">
        <f>IF(AND((AX34&gt;0),(AX33&gt;0)),(AX34/AX33*100),"")</f>
        <v/>
      </c>
      <c r="AY36" s="228" t="s">
        <v>23</v>
      </c>
      <c r="AZ36" s="231" t="str">
        <f>IF(AND((AZ34&gt;0),(AZ33&gt;0)),(AZ34/AZ33*100),"")</f>
        <v/>
      </c>
      <c r="BA36" s="228" t="s">
        <v>23</v>
      </c>
      <c r="BB36" s="231" t="str">
        <f>IF(AND((BB34&gt;0),(BB33&gt;0)),(BB34/BB33*100),"")</f>
        <v/>
      </c>
      <c r="BC36" s="228" t="s">
        <v>23</v>
      </c>
      <c r="BD36" s="231" t="str">
        <f>IF(AND((BD34&gt;0),(BD33&gt;0)),(BD34/BD33*100),"")</f>
        <v/>
      </c>
      <c r="BE36" s="228" t="s">
        <v>23</v>
      </c>
      <c r="BF36" s="231" t="str">
        <f>IF(AND((BF34&gt;0),(BF33&gt;0)),(BF34/BF33*100),"")</f>
        <v/>
      </c>
      <c r="BG36" s="228" t="s">
        <v>23</v>
      </c>
      <c r="BH36" s="231" t="str">
        <f>IF(AND((BH34&gt;0),(BH33&gt;0)),(BH34/BH33*100),"")</f>
        <v/>
      </c>
      <c r="BI36" s="228" t="s">
        <v>23</v>
      </c>
      <c r="BK36" s="233" t="s">
        <v>135</v>
      </c>
      <c r="BL36" s="221">
        <f t="shared" si="128"/>
        <v>7</v>
      </c>
      <c r="BM36" s="234">
        <f t="shared" ref="BM36" si="133">IF(SUM(B36,D36,F36,H36,J36,L36,N36,P36,R36,T36,V36,X36,Z36,AB36,AD36,AF36,AH36,AJ36,AL36,AN36,AP36,AR36,AT36,AV36,AX36,AZ36,BB36,BD36,BF36,BH36)&gt;0,MIN(B36,D36,F36,H36,J36,L36,N36,P36,R36,T36,V36,X36,Z36,AB36,AD36,AF36,AH36,AJ36,AL36,AN36,AP36,AR36,AT36,AV36,AX36,AZ36,BB36,BD36,BF36,BH36),"")</f>
        <v>48.250186150409533</v>
      </c>
      <c r="BN36" s="225" t="str">
        <f t="shared" ref="BN36" si="134">IF(COUNT(BM36)&gt;0,"–","?")</f>
        <v>–</v>
      </c>
      <c r="BO36" s="235">
        <f t="shared" ref="BO36" si="135">IF(SUM(B36,D36,F36,H36,J36,L36,N36,P36,R36,T36,V36,X36,Z36,AB36,AD36,AF36,AH36,AJ36,AL36,AN36,AP36,AR36,AT36,AV36,AX36,AZ36,BB36,BD36,BF36,BH36)&gt;0,MAX(B36,D36,F36,H36,J36,L36,N36,P36,R36,T36,V36,X36,Z36,AB36,AD36,AF36,AH36,AJ36,AL36,AN36,AP36,AR36,AT36,AV36,AX36,AZ36,BB36,BD36,BF36,BH36),"")</f>
        <v>70.833333333333343</v>
      </c>
      <c r="BP36" s="222"/>
      <c r="BQ36" s="236"/>
      <c r="BR36" s="223"/>
      <c r="BS36" s="224">
        <f t="shared" si="131"/>
        <v>61.886871636906157</v>
      </c>
      <c r="BT36" s="237"/>
      <c r="BU36" s="225">
        <f t="shared" si="132"/>
        <v>7.8702104495043672</v>
      </c>
      <c r="BV36" s="238"/>
      <c r="BW36" s="225"/>
      <c r="BX36" s="236"/>
    </row>
    <row r="37" spans="1:76" x14ac:dyDescent="0.2">
      <c r="A37" s="9" t="s">
        <v>129</v>
      </c>
      <c r="B37" s="130">
        <v>14.74</v>
      </c>
      <c r="C37" s="125">
        <f>IF(AND((B37&gt;0),(B$5&gt;0)),(B37/B$5*100),"")</f>
        <v>73.589615576635055</v>
      </c>
      <c r="D37" s="131">
        <v>19.37</v>
      </c>
      <c r="E37" s="18">
        <f t="shared" ref="E37" si="136">IF(AND((D37&gt;0),(D$5&gt;0)),(D37/D$5*100),"")</f>
        <v>78.231017770597731</v>
      </c>
      <c r="F37" s="131">
        <v>24.69</v>
      </c>
      <c r="G37" s="18">
        <f t="shared" ref="G37" si="137">IF(AND((F37&gt;0),(F$5&gt;0)),(F37/F$5*100),"")</f>
        <v>86.208100558659211</v>
      </c>
      <c r="H37" s="219">
        <v>19.23</v>
      </c>
      <c r="I37" s="18">
        <f t="shared" si="101"/>
        <v>68.752234537003943</v>
      </c>
      <c r="J37" s="131">
        <v>12.21</v>
      </c>
      <c r="K37" s="18">
        <f t="shared" ref="K37" si="138">IF(AND((J37&gt;0),(J$5&gt;0)),(J37/J$5*100),"")</f>
        <v>68.944099378881987</v>
      </c>
      <c r="L37" s="131"/>
      <c r="M37" s="18"/>
      <c r="N37" s="131"/>
      <c r="O37" s="18"/>
      <c r="P37" s="131"/>
      <c r="Q37" s="18"/>
      <c r="R37" s="131">
        <v>18.14</v>
      </c>
      <c r="S37" s="18">
        <f t="shared" ref="S37" si="139">IF(AND((R37&gt;0),(R$5&gt;0)),(R37/R$5*100),"")</f>
        <v>81.454872025145946</v>
      </c>
      <c r="T37" s="131"/>
      <c r="U37" s="18"/>
      <c r="V37" s="131">
        <v>16.53</v>
      </c>
      <c r="W37" s="18">
        <f t="shared" si="97"/>
        <v>70.974667239158435</v>
      </c>
      <c r="X37" s="131"/>
      <c r="Y37" s="18"/>
      <c r="Z37" s="131"/>
      <c r="AA37" s="18"/>
      <c r="AB37" s="131"/>
      <c r="AC37" s="18"/>
      <c r="AD37" s="131"/>
      <c r="AE37" s="18"/>
      <c r="AF37" s="131"/>
      <c r="AG37" s="18"/>
      <c r="AH37" s="131"/>
      <c r="AI37" s="18"/>
      <c r="AJ37" s="131"/>
      <c r="AK37" s="18"/>
      <c r="AL37" s="131"/>
      <c r="AM37" s="18"/>
      <c r="AN37" s="131"/>
      <c r="AO37" s="18"/>
      <c r="AP37" s="131"/>
      <c r="AQ37" s="18"/>
      <c r="AR37" s="131"/>
      <c r="AS37" s="18"/>
      <c r="AT37" s="131"/>
      <c r="AU37" s="18"/>
      <c r="AV37" s="131"/>
      <c r="AW37" s="18"/>
      <c r="AX37" s="131"/>
      <c r="AY37" s="18"/>
      <c r="AZ37" s="131"/>
      <c r="BA37" s="18"/>
      <c r="BB37" s="131"/>
      <c r="BC37" s="18"/>
      <c r="BD37" s="131"/>
      <c r="BE37" s="18"/>
      <c r="BF37" s="131"/>
      <c r="BG37" s="18"/>
      <c r="BH37" s="131"/>
      <c r="BI37" s="18"/>
      <c r="BK37" s="11" t="str">
        <f t="shared" ref="BK37" si="140">A37</f>
        <v xml:space="preserve">     External total</v>
      </c>
      <c r="BL37" s="12">
        <f t="shared" ref="BL37" si="141">COUNT(B37,D37,F37,H37,J37,L37,N37,P37,R37,T37,V37,X37,Z37,AB37,AD37,AF37,AH37,AJ37,AL37,AN37,AP37,AR37,AT37,AV37,AX37,AZ37,BB37,BD37,BF37,BH37)</f>
        <v>7</v>
      </c>
      <c r="BM37" s="40">
        <f t="shared" ref="BM37" si="142">IF(SUM(B37,D37,F37,H37,J37,L37,N37,P37,R37,T37,V37,X37,Z37,AB37,AD37,AF37,AH37,AJ37,AL37,AN37,AP37,AR37,AT37,AV37,AX37,AZ37,BB37,BD37,BF37,BH37)&gt;0,MIN(B37,D37,F37,H37,J37,L37,N37,P37,R37,T37,V37,X37,Z37,AB37,AD37,AF37,AH37,AJ37,AL37,AN37,AP37,AR37,AT37,AV37,AX37,AZ37,BB37,BD37,BF37,BH37),"")</f>
        <v>12.21</v>
      </c>
      <c r="BN37" s="13" t="str">
        <f t="shared" ref="BN37" si="143">IF(COUNT(BM37)&gt;0,"–","?")</f>
        <v>–</v>
      </c>
      <c r="BO37" s="41">
        <f t="shared" ref="BO37" si="144">IF(SUM(B37,D37,F37,H37,J37,L37,N37,P37,R37,T37,V37,X37,Z37,AB37,AD37,AF37,AH37,AJ37,AL37,AN37,AP37,AR37,AT37,AV37,AX37,AZ37,BB37,BD37,BF37,BH37)&gt;0,MAX(B37,D37,F37,H37,J37,L37,N37,P37,R37,T37,V37,X37,Z37,AB37,AD37,AF37,AH37,AJ37,AL37,AN37,AP37,AR37,AT37,AV37,AX37,AZ37,BB37,BD37,BF37,BH37),"")</f>
        <v>24.69</v>
      </c>
      <c r="BP37" s="42">
        <f t="shared" ref="BP37" si="145">IF(SUM(C37,E37,G37,I37,K37,M37,O37,Q37,S37,U37,W37,Y37,AA37,AC37,AE37,AG37,AI37,AK37,AM37,AO37,AQ37,AS37,AU37,AW37,AY37,BA37,BC37,BE37,BG37,BI37)&gt;0,MIN(C37,E37,G37,I37,K37,M37,O37,Q37,S37,U37,W37,Y37,AA37,AC37,AE37,AG37,AI37,AK37,AM37,AO37,AQ37,AS37,AU37,AW37,AY37,BA37,BC37,BE37,BG37,BI37),"")</f>
        <v>68.752234537003943</v>
      </c>
      <c r="BQ37" s="14" t="str">
        <f t="shared" ref="BQ37" si="146">IF(COUNT(BP37)&gt;0,"–","?")</f>
        <v>–</v>
      </c>
      <c r="BR37" s="43">
        <f t="shared" ref="BR37" si="147">IF(SUM(C37,E37,G37,I37,K37,M37,O37,Q37,S37,U37,W37,Y37,AA37,AC37,AE37,AG37,AI37,AK37,AM37,AO37,AQ37,AS37,AU37,AW37,AY37,BA37,BC37,BE37,BG37,BI37)&gt;0,MAX(C37,E37,G37,I37,K37,M37,O37,Q37,S37,U37,W37,Y37,AA37,AC37,AE37,AG37,AI37,AK37,AM37,AO37,AQ37,AS37,AU37,AW37,AY37,BA37,BC37,BE37,BG37,BI37),"")</f>
        <v>86.208100558659211</v>
      </c>
      <c r="BS37" s="44">
        <f t="shared" ref="BS37" si="148">IF(SUM(B37,D37,F37,H37,J37,L37,N37,P37,R37,T37,V37,X37,Z37,AB37,AD37,AF37,AH37,AJ37,AL37,AN37,AP37,AR37,AT37,AV37,AX37,AZ37,BB37,BD37,BF37,BH37)&gt;0,AVERAGE(B37,D37,F37,H37,J37,L37,N37,P37,R37,T37,V37,X37,Z37,AB37,AD37,AF37,AH37,AJ37,AL37,AN37,AP37,AR37,AT37,AV37,AX37,AZ37,BB37,BD37,BF37,BH37),"?")</f>
        <v>17.844285714285714</v>
      </c>
      <c r="BT37" s="45">
        <f t="shared" ref="BT37" si="149">IF(SUM(C37,E37,G37,I37,K37,M37,O37,Q37,S37,U37,W37,Y37,AA37,AC37,AE37,AG37,AI37,AK37,AM37,AO37,AQ37,AS37,AU37,AW37,AY37,BA37,BC37,BE37,BG37,BI37)&gt;0,AVERAGE(C37,E37,G37,I37,K37,M37,O37,Q37,S37,U37,W37,Y37,AA37,AC37,AE37,AG37,AI37,AK37,AM37,AO37,AQ37,AS37,AU37,AW37,AY37,BA37,BC37,BE37,BG37,BI37),"?")</f>
        <v>75.450658155154628</v>
      </c>
      <c r="BU37" s="13">
        <f t="shared" ref="BU37" si="150">IF(COUNT(B37,D37,F37,H37,J37,L37,N37,P37,R37,T37,V37,X37,Z37,AB37,AD37,AF37,AH37,AJ37,AL37,AN37,AP37,AR37,AT37,AV37,AX37,AZ37,BB37,BD37,BF37,BH37)&gt;1,STDEV(B37,D37,F37,H37,J37,L37,N37,P37,R37,T37,V37,X37,Z37,AB37,AD37,AF37,AH37,AJ37,AL37,AN37,AP37,AR37,AT37,AV37,AX37,AZ37,BB37,BD37,BF37,BH37),"?")</f>
        <v>3.964601102855362</v>
      </c>
      <c r="BV37" s="46">
        <f t="shared" ref="BV37" si="151">IF(COUNT(C37,E37,G37,I37,K37,M37,O37,Q37,S37,U37,W37,Y37,AA37,AC37,AE37,AG37,AI37,AK37,AM37,AO37,AQ37,AS37,AU37,AW37,AY37,BA37,BC37,BE37,BG37,BI37)&gt;1,STDEV(C37,E37,G37,I37,K37,M37,O37,Q37,S37,U37,W37,Y37,AA37,AC37,AE37,AG37,AI37,AK37,AM37,AO37,AQ37,AS37,AU37,AW37,AY37,BA37,BC37,BE37,BG37,BI37),"?")</f>
        <v>6.7107589124844171</v>
      </c>
      <c r="BW37" s="13">
        <f t="shared" ref="BW37" si="152">IF(COUNT(B37)&gt;0,B37,"?")</f>
        <v>14.74</v>
      </c>
      <c r="BX37" s="14">
        <f t="shared" ref="BX37" si="153">IF(COUNT(C37)&gt;0,C37,"?")</f>
        <v>73.589615576635055</v>
      </c>
    </row>
    <row r="38" spans="1:76" x14ac:dyDescent="0.2">
      <c r="A38" s="9" t="s">
        <v>39</v>
      </c>
      <c r="B38" s="124">
        <v>5.28</v>
      </c>
      <c r="C38" s="125">
        <f t="shared" si="98"/>
        <v>26.360459311033452</v>
      </c>
      <c r="D38" s="10">
        <v>6.46</v>
      </c>
      <c r="E38" s="18">
        <f t="shared" si="99"/>
        <v>26.090468497576737</v>
      </c>
      <c r="F38" s="10">
        <v>8.5500000000000007</v>
      </c>
      <c r="G38" s="18">
        <f t="shared" si="100"/>
        <v>29.853351955307268</v>
      </c>
      <c r="H38" s="242">
        <v>6.6</v>
      </c>
      <c r="I38" s="18">
        <f t="shared" si="101"/>
        <v>23.596710761530211</v>
      </c>
      <c r="J38" s="10"/>
      <c r="K38" s="18" t="str">
        <f t="shared" si="102"/>
        <v/>
      </c>
      <c r="L38" s="10"/>
      <c r="M38" s="18" t="str">
        <f t="shared" si="103"/>
        <v/>
      </c>
      <c r="N38" s="10"/>
      <c r="O38" s="18" t="str">
        <f t="shared" si="104"/>
        <v/>
      </c>
      <c r="P38" s="10"/>
      <c r="Q38" s="18" t="str">
        <f t="shared" si="105"/>
        <v/>
      </c>
      <c r="R38" s="10"/>
      <c r="S38" s="18" t="str">
        <f t="shared" si="106"/>
        <v/>
      </c>
      <c r="T38" s="10"/>
      <c r="U38" s="18" t="str">
        <f t="shared" si="107"/>
        <v/>
      </c>
      <c r="V38" s="10"/>
      <c r="W38" s="18" t="str">
        <f t="shared" si="97"/>
        <v/>
      </c>
      <c r="X38" s="10"/>
      <c r="Y38" s="18" t="str">
        <f t="shared" si="108"/>
        <v/>
      </c>
      <c r="Z38" s="10"/>
      <c r="AA38" s="18" t="str">
        <f t="shared" si="109"/>
        <v/>
      </c>
      <c r="AB38" s="10"/>
      <c r="AC38" s="18" t="str">
        <f t="shared" si="110"/>
        <v/>
      </c>
      <c r="AD38" s="10"/>
      <c r="AE38" s="18" t="str">
        <f t="shared" si="111"/>
        <v/>
      </c>
      <c r="AF38" s="10"/>
      <c r="AG38" s="18" t="str">
        <f t="shared" si="112"/>
        <v/>
      </c>
      <c r="AH38" s="10"/>
      <c r="AI38" s="18" t="str">
        <f t="shared" si="113"/>
        <v/>
      </c>
      <c r="AJ38" s="10"/>
      <c r="AK38" s="18" t="str">
        <f t="shared" si="114"/>
        <v/>
      </c>
      <c r="AL38" s="10"/>
      <c r="AM38" s="18" t="str">
        <f t="shared" si="115"/>
        <v/>
      </c>
      <c r="AN38" s="10"/>
      <c r="AO38" s="18" t="str">
        <f t="shared" si="116"/>
        <v/>
      </c>
      <c r="AP38" s="10"/>
      <c r="AQ38" s="18" t="str">
        <f t="shared" si="117"/>
        <v/>
      </c>
      <c r="AR38" s="10"/>
      <c r="AS38" s="18" t="str">
        <f t="shared" si="118"/>
        <v/>
      </c>
      <c r="AT38" s="10"/>
      <c r="AU38" s="18" t="str">
        <f t="shared" si="119"/>
        <v/>
      </c>
      <c r="AV38" s="10"/>
      <c r="AW38" s="18" t="str">
        <f t="shared" si="120"/>
        <v/>
      </c>
      <c r="AX38" s="10"/>
      <c r="AY38" s="18" t="str">
        <f t="shared" si="121"/>
        <v/>
      </c>
      <c r="AZ38" s="10"/>
      <c r="BA38" s="18" t="str">
        <f t="shared" si="122"/>
        <v/>
      </c>
      <c r="BB38" s="10"/>
      <c r="BC38" s="18" t="str">
        <f t="shared" si="123"/>
        <v/>
      </c>
      <c r="BD38" s="10"/>
      <c r="BE38" s="18" t="str">
        <f t="shared" si="124"/>
        <v/>
      </c>
      <c r="BF38" s="10"/>
      <c r="BG38" s="18" t="str">
        <f t="shared" si="125"/>
        <v/>
      </c>
      <c r="BH38" s="10"/>
      <c r="BI38" s="18" t="str">
        <f t="shared" si="126"/>
        <v/>
      </c>
      <c r="BK38" s="11" t="str">
        <f t="shared" si="0"/>
        <v xml:space="preserve">     Internal base</v>
      </c>
      <c r="BL38" s="12">
        <f t="shared" si="2"/>
        <v>4</v>
      </c>
      <c r="BM38" s="40">
        <f t="shared" si="1"/>
        <v>5.28</v>
      </c>
      <c r="BN38" s="13" t="str">
        <f t="shared" si="3"/>
        <v>–</v>
      </c>
      <c r="BO38" s="41">
        <f t="shared" si="4"/>
        <v>8.5500000000000007</v>
      </c>
      <c r="BP38" s="42">
        <f t="shared" si="5"/>
        <v>23.596710761530211</v>
      </c>
      <c r="BQ38" s="14" t="str">
        <f t="shared" si="10"/>
        <v>–</v>
      </c>
      <c r="BR38" s="43">
        <f t="shared" si="6"/>
        <v>29.853351955307268</v>
      </c>
      <c r="BS38" s="44">
        <f t="shared" si="7"/>
        <v>6.7225000000000001</v>
      </c>
      <c r="BT38" s="45">
        <f t="shared" si="11"/>
        <v>26.475247631361917</v>
      </c>
      <c r="BU38" s="13">
        <f t="shared" si="8"/>
        <v>1.3545571231956239</v>
      </c>
      <c r="BV38" s="46">
        <f t="shared" si="12"/>
        <v>2.5728579877067381</v>
      </c>
      <c r="BW38" s="13">
        <f t="shared" si="9"/>
        <v>5.28</v>
      </c>
      <c r="BX38" s="14">
        <f t="shared" si="13"/>
        <v>26.360459311033452</v>
      </c>
    </row>
    <row r="39" spans="1:76" x14ac:dyDescent="0.2">
      <c r="A39" s="9" t="s">
        <v>40</v>
      </c>
      <c r="B39" s="124">
        <v>7.69</v>
      </c>
      <c r="C39" s="125">
        <f t="shared" si="98"/>
        <v>38.392411382925609</v>
      </c>
      <c r="D39" s="10">
        <v>6.46</v>
      </c>
      <c r="E39" s="18">
        <f t="shared" si="99"/>
        <v>26.090468497576737</v>
      </c>
      <c r="F39" s="10">
        <v>11.31</v>
      </c>
      <c r="G39" s="18">
        <f t="shared" si="100"/>
        <v>39.490223463687151</v>
      </c>
      <c r="H39" s="242">
        <v>9.1</v>
      </c>
      <c r="I39" s="18">
        <f t="shared" si="101"/>
        <v>32.534858777261348</v>
      </c>
      <c r="J39" s="10"/>
      <c r="K39" s="18" t="str">
        <f t="shared" si="102"/>
        <v/>
      </c>
      <c r="L39" s="10"/>
      <c r="M39" s="18" t="str">
        <f t="shared" si="103"/>
        <v/>
      </c>
      <c r="N39" s="10"/>
      <c r="O39" s="18" t="str">
        <f t="shared" si="104"/>
        <v/>
      </c>
      <c r="P39" s="10"/>
      <c r="Q39" s="18" t="str">
        <f t="shared" si="105"/>
        <v/>
      </c>
      <c r="R39" s="10"/>
      <c r="S39" s="18" t="str">
        <f t="shared" si="106"/>
        <v/>
      </c>
      <c r="T39" s="10"/>
      <c r="U39" s="18" t="str">
        <f t="shared" si="107"/>
        <v/>
      </c>
      <c r="V39" s="10"/>
      <c r="W39" s="18" t="str">
        <f t="shared" si="97"/>
        <v/>
      </c>
      <c r="X39" s="10"/>
      <c r="Y39" s="18" t="str">
        <f t="shared" si="108"/>
        <v/>
      </c>
      <c r="Z39" s="10"/>
      <c r="AA39" s="18" t="str">
        <f t="shared" si="109"/>
        <v/>
      </c>
      <c r="AB39" s="10"/>
      <c r="AC39" s="18" t="str">
        <f t="shared" si="110"/>
        <v/>
      </c>
      <c r="AD39" s="10"/>
      <c r="AE39" s="18" t="str">
        <f t="shared" si="111"/>
        <v/>
      </c>
      <c r="AF39" s="10"/>
      <c r="AG39" s="18" t="str">
        <f t="shared" si="112"/>
        <v/>
      </c>
      <c r="AH39" s="10"/>
      <c r="AI39" s="18" t="str">
        <f t="shared" si="113"/>
        <v/>
      </c>
      <c r="AJ39" s="10"/>
      <c r="AK39" s="18" t="str">
        <f t="shared" si="114"/>
        <v/>
      </c>
      <c r="AL39" s="10"/>
      <c r="AM39" s="18" t="str">
        <f t="shared" si="115"/>
        <v/>
      </c>
      <c r="AN39" s="10"/>
      <c r="AO39" s="18" t="str">
        <f t="shared" si="116"/>
        <v/>
      </c>
      <c r="AP39" s="10"/>
      <c r="AQ39" s="18" t="str">
        <f t="shared" si="117"/>
        <v/>
      </c>
      <c r="AR39" s="10"/>
      <c r="AS39" s="18" t="str">
        <f t="shared" si="118"/>
        <v/>
      </c>
      <c r="AT39" s="10"/>
      <c r="AU39" s="18" t="str">
        <f t="shared" si="119"/>
        <v/>
      </c>
      <c r="AV39" s="10"/>
      <c r="AW39" s="18" t="str">
        <f t="shared" si="120"/>
        <v/>
      </c>
      <c r="AX39" s="10"/>
      <c r="AY39" s="18" t="str">
        <f t="shared" si="121"/>
        <v/>
      </c>
      <c r="AZ39" s="10"/>
      <c r="BA39" s="18" t="str">
        <f t="shared" si="122"/>
        <v/>
      </c>
      <c r="BB39" s="10"/>
      <c r="BC39" s="18" t="str">
        <f t="shared" si="123"/>
        <v/>
      </c>
      <c r="BD39" s="10"/>
      <c r="BE39" s="18" t="str">
        <f t="shared" si="124"/>
        <v/>
      </c>
      <c r="BF39" s="10"/>
      <c r="BG39" s="18" t="str">
        <f t="shared" si="125"/>
        <v/>
      </c>
      <c r="BH39" s="10"/>
      <c r="BI39" s="18" t="str">
        <f t="shared" si="126"/>
        <v/>
      </c>
      <c r="BK39" s="11" t="str">
        <f t="shared" si="0"/>
        <v xml:space="preserve">     Internal primary branch</v>
      </c>
      <c r="BL39" s="12">
        <f t="shared" si="2"/>
        <v>4</v>
      </c>
      <c r="BM39" s="40">
        <f t="shared" si="1"/>
        <v>6.46</v>
      </c>
      <c r="BN39" s="13" t="str">
        <f t="shared" si="3"/>
        <v>–</v>
      </c>
      <c r="BO39" s="41">
        <f t="shared" si="4"/>
        <v>11.31</v>
      </c>
      <c r="BP39" s="42">
        <f t="shared" si="5"/>
        <v>26.090468497576737</v>
      </c>
      <c r="BQ39" s="14" t="str">
        <f t="shared" si="10"/>
        <v>–</v>
      </c>
      <c r="BR39" s="43">
        <f t="shared" si="6"/>
        <v>39.490223463687151</v>
      </c>
      <c r="BS39" s="44">
        <f t="shared" si="7"/>
        <v>8.64</v>
      </c>
      <c r="BT39" s="45">
        <f t="shared" si="11"/>
        <v>34.126990530362711</v>
      </c>
      <c r="BU39" s="13">
        <f t="shared" si="8"/>
        <v>2.0812976721266963</v>
      </c>
      <c r="BV39" s="46">
        <f t="shared" si="12"/>
        <v>6.1665401549886258</v>
      </c>
      <c r="BW39" s="13">
        <f t="shared" si="9"/>
        <v>7.69</v>
      </c>
      <c r="BX39" s="14">
        <f t="shared" si="13"/>
        <v>38.392411382925609</v>
      </c>
    </row>
    <row r="40" spans="1:76" x14ac:dyDescent="0.2">
      <c r="A40" s="9" t="s">
        <v>41</v>
      </c>
      <c r="B40" s="124">
        <v>5.9</v>
      </c>
      <c r="C40" s="125">
        <f t="shared" si="98"/>
        <v>29.455816275586621</v>
      </c>
      <c r="D40" s="10">
        <v>6.18</v>
      </c>
      <c r="E40" s="18">
        <f t="shared" si="99"/>
        <v>24.959612277867528</v>
      </c>
      <c r="F40" s="10">
        <v>9.39</v>
      </c>
      <c r="G40" s="18">
        <f t="shared" si="100"/>
        <v>32.786312849162016</v>
      </c>
      <c r="H40" s="242">
        <v>7.1</v>
      </c>
      <c r="I40" s="18">
        <f t="shared" si="101"/>
        <v>25.38434036467644</v>
      </c>
      <c r="J40" s="10"/>
      <c r="K40" s="18" t="str">
        <f t="shared" si="102"/>
        <v/>
      </c>
      <c r="L40" s="10"/>
      <c r="M40" s="18" t="str">
        <f t="shared" si="103"/>
        <v/>
      </c>
      <c r="N40" s="10"/>
      <c r="O40" s="18" t="str">
        <f t="shared" si="104"/>
        <v/>
      </c>
      <c r="P40" s="10"/>
      <c r="Q40" s="18" t="str">
        <f t="shared" si="105"/>
        <v/>
      </c>
      <c r="R40" s="10"/>
      <c r="S40" s="18" t="str">
        <f t="shared" si="106"/>
        <v/>
      </c>
      <c r="T40" s="10"/>
      <c r="U40" s="18" t="str">
        <f t="shared" si="107"/>
        <v/>
      </c>
      <c r="V40" s="10"/>
      <c r="W40" s="18" t="str">
        <f t="shared" si="97"/>
        <v/>
      </c>
      <c r="X40" s="10"/>
      <c r="Y40" s="18" t="str">
        <f t="shared" si="108"/>
        <v/>
      </c>
      <c r="Z40" s="10"/>
      <c r="AA40" s="18" t="str">
        <f t="shared" si="109"/>
        <v/>
      </c>
      <c r="AB40" s="10"/>
      <c r="AC40" s="18" t="str">
        <f t="shared" si="110"/>
        <v/>
      </c>
      <c r="AD40" s="10"/>
      <c r="AE40" s="18" t="str">
        <f t="shared" si="111"/>
        <v/>
      </c>
      <c r="AF40" s="10"/>
      <c r="AG40" s="18" t="str">
        <f t="shared" si="112"/>
        <v/>
      </c>
      <c r="AH40" s="10"/>
      <c r="AI40" s="18" t="str">
        <f t="shared" si="113"/>
        <v/>
      </c>
      <c r="AJ40" s="10"/>
      <c r="AK40" s="18" t="str">
        <f t="shared" si="114"/>
        <v/>
      </c>
      <c r="AL40" s="10"/>
      <c r="AM40" s="18" t="str">
        <f t="shared" si="115"/>
        <v/>
      </c>
      <c r="AN40" s="10"/>
      <c r="AO40" s="18" t="str">
        <f t="shared" si="116"/>
        <v/>
      </c>
      <c r="AP40" s="10"/>
      <c r="AQ40" s="18" t="str">
        <f t="shared" si="117"/>
        <v/>
      </c>
      <c r="AR40" s="10"/>
      <c r="AS40" s="18" t="str">
        <f t="shared" si="118"/>
        <v/>
      </c>
      <c r="AT40" s="10"/>
      <c r="AU40" s="18" t="str">
        <f t="shared" si="119"/>
        <v/>
      </c>
      <c r="AV40" s="10"/>
      <c r="AW40" s="18" t="str">
        <f t="shared" si="120"/>
        <v/>
      </c>
      <c r="AX40" s="10"/>
      <c r="AY40" s="18" t="str">
        <f t="shared" si="121"/>
        <v/>
      </c>
      <c r="AZ40" s="10"/>
      <c r="BA40" s="18" t="str">
        <f t="shared" si="122"/>
        <v/>
      </c>
      <c r="BB40" s="10"/>
      <c r="BC40" s="18" t="str">
        <f t="shared" si="123"/>
        <v/>
      </c>
      <c r="BD40" s="10"/>
      <c r="BE40" s="18" t="str">
        <f t="shared" si="124"/>
        <v/>
      </c>
      <c r="BF40" s="10"/>
      <c r="BG40" s="18" t="str">
        <f t="shared" si="125"/>
        <v/>
      </c>
      <c r="BH40" s="10"/>
      <c r="BI40" s="18" t="str">
        <f t="shared" si="126"/>
        <v/>
      </c>
      <c r="BK40" s="11" t="str">
        <f t="shared" si="0"/>
        <v xml:space="preserve">     Internal secondary branch</v>
      </c>
      <c r="BL40" s="12">
        <f t="shared" si="2"/>
        <v>4</v>
      </c>
      <c r="BM40" s="40">
        <f t="shared" si="1"/>
        <v>5.9</v>
      </c>
      <c r="BN40" s="13" t="str">
        <f t="shared" si="3"/>
        <v>–</v>
      </c>
      <c r="BO40" s="41">
        <f t="shared" si="4"/>
        <v>9.39</v>
      </c>
      <c r="BP40" s="42">
        <f t="shared" si="5"/>
        <v>24.959612277867528</v>
      </c>
      <c r="BQ40" s="14" t="str">
        <f t="shared" si="10"/>
        <v>–</v>
      </c>
      <c r="BR40" s="43">
        <f t="shared" si="6"/>
        <v>32.786312849162016</v>
      </c>
      <c r="BS40" s="44">
        <f t="shared" si="7"/>
        <v>7.1425000000000001</v>
      </c>
      <c r="BT40" s="45">
        <f t="shared" si="11"/>
        <v>28.146520441823149</v>
      </c>
      <c r="BU40" s="13">
        <f t="shared" si="8"/>
        <v>1.583590330020153</v>
      </c>
      <c r="BV40" s="46">
        <f t="shared" si="12"/>
        <v>3.6981054423214768</v>
      </c>
      <c r="BW40" s="13">
        <f t="shared" si="9"/>
        <v>5.9</v>
      </c>
      <c r="BX40" s="14">
        <f t="shared" si="13"/>
        <v>29.455816275586621</v>
      </c>
    </row>
    <row r="41" spans="1:76" x14ac:dyDescent="0.2">
      <c r="A41" s="9" t="s">
        <v>138</v>
      </c>
      <c r="B41" s="218">
        <f>IF(AND((B38&gt;0),(B39&gt;0)),(B38/B39*100),"")</f>
        <v>68.660598179453842</v>
      </c>
      <c r="C41" s="125" t="s">
        <v>23</v>
      </c>
      <c r="D41" s="219">
        <f>IF(AND((D38&gt;0),(D39&gt;0)),(D38/D39*100),"")</f>
        <v>100</v>
      </c>
      <c r="E41" s="220" t="s">
        <v>23</v>
      </c>
      <c r="F41" s="219">
        <f>IF(AND((F38&gt;0),(F39&gt;0)),(F38/F39*100),"")</f>
        <v>75.596816976127329</v>
      </c>
      <c r="G41" s="220" t="s">
        <v>23</v>
      </c>
      <c r="H41" s="219">
        <f>IF(AND((H38&gt;0),(H39&gt;0)),(H38/H39*100),"")</f>
        <v>72.527472527472526</v>
      </c>
      <c r="I41" s="220" t="s">
        <v>23</v>
      </c>
      <c r="J41" s="219" t="str">
        <f>IF(AND((J38&gt;0),(J39&gt;0)),(J38/J39*100),"")</f>
        <v/>
      </c>
      <c r="K41" s="220" t="s">
        <v>23</v>
      </c>
      <c r="L41" s="219" t="str">
        <f>IF(AND((L38&gt;0),(L39&gt;0)),(L38/L39*100),"")</f>
        <v/>
      </c>
      <c r="M41" s="220" t="s">
        <v>23</v>
      </c>
      <c r="N41" s="219" t="str">
        <f>IF(AND((N38&gt;0),(N39&gt;0)),(N38/N39*100),"")</f>
        <v/>
      </c>
      <c r="O41" s="220" t="s">
        <v>23</v>
      </c>
      <c r="P41" s="219" t="str">
        <f>IF(AND((P38&gt;0),(P39&gt;0)),(P38/P39*100),"")</f>
        <v/>
      </c>
      <c r="Q41" s="220" t="s">
        <v>23</v>
      </c>
      <c r="R41" s="219" t="str">
        <f>IF(AND((R38&gt;0),(R39&gt;0)),(R38/R39*100),"")</f>
        <v/>
      </c>
      <c r="S41" s="220" t="s">
        <v>23</v>
      </c>
      <c r="T41" s="219" t="str">
        <f>IF(AND((T38&gt;0),(T39&gt;0)),(T38/T39*100),"")</f>
        <v/>
      </c>
      <c r="U41" s="220" t="s">
        <v>23</v>
      </c>
      <c r="V41" s="219" t="str">
        <f>IF(AND((V38&gt;0),(V39&gt;0)),(V38/V39*100),"")</f>
        <v/>
      </c>
      <c r="W41" s="220" t="s">
        <v>23</v>
      </c>
      <c r="X41" s="219" t="str">
        <f>IF(AND((X38&gt;0),(X39&gt;0)),(X38/X39*100),"")</f>
        <v/>
      </c>
      <c r="Y41" s="220" t="s">
        <v>23</v>
      </c>
      <c r="Z41" s="219" t="str">
        <f>IF(AND((Z38&gt;0),(Z39&gt;0)),(Z38/Z39*100),"")</f>
        <v/>
      </c>
      <c r="AA41" s="220" t="s">
        <v>23</v>
      </c>
      <c r="AB41" s="219" t="str">
        <f>IF(AND((AB38&gt;0),(AB39&gt;0)),(AB38/AB39*100),"")</f>
        <v/>
      </c>
      <c r="AC41" s="220" t="s">
        <v>23</v>
      </c>
      <c r="AD41" s="219" t="str">
        <f>IF(AND((AD38&gt;0),(AD39&gt;0)),(AD38/AD39*100),"")</f>
        <v/>
      </c>
      <c r="AE41" s="220" t="s">
        <v>23</v>
      </c>
      <c r="AF41" s="219" t="str">
        <f>IF(AND((AF38&gt;0),(AF39&gt;0)),(AF38/AF39*100),"")</f>
        <v/>
      </c>
      <c r="AG41" s="220" t="s">
        <v>23</v>
      </c>
      <c r="AH41" s="219" t="str">
        <f>IF(AND((AH38&gt;0),(AH39&gt;0)),(AH38/AH39*100),"")</f>
        <v/>
      </c>
      <c r="AI41" s="220" t="s">
        <v>23</v>
      </c>
      <c r="AJ41" s="219" t="str">
        <f>IF(AND((AJ38&gt;0),(AJ39&gt;0)),(AJ38/AJ39*100),"")</f>
        <v/>
      </c>
      <c r="AK41" s="220" t="s">
        <v>23</v>
      </c>
      <c r="AL41" s="219" t="str">
        <f>IF(AND((AL38&gt;0),(AL39&gt;0)),(AL38/AL39*100),"")</f>
        <v/>
      </c>
      <c r="AM41" s="220" t="s">
        <v>23</v>
      </c>
      <c r="AN41" s="219" t="str">
        <f>IF(AND((AN38&gt;0),(AN39&gt;0)),(AN38/AN39*100),"")</f>
        <v/>
      </c>
      <c r="AO41" s="220" t="s">
        <v>23</v>
      </c>
      <c r="AP41" s="131" t="str">
        <f>IF(AND((AP38&gt;0),(AP39&gt;0)),(AP38/AP39*100),"")</f>
        <v/>
      </c>
      <c r="AQ41" s="18" t="s">
        <v>23</v>
      </c>
      <c r="AR41" s="131" t="str">
        <f>IF(AND((AR38&gt;0),(AR39&gt;0)),(AR38/AR39*100),"")</f>
        <v/>
      </c>
      <c r="AS41" s="18" t="s">
        <v>23</v>
      </c>
      <c r="AT41" s="131" t="str">
        <f>IF(AND((AT38&gt;0),(AT39&gt;0)),(AT38/AT39*100),"")</f>
        <v/>
      </c>
      <c r="AU41" s="18" t="s">
        <v>23</v>
      </c>
      <c r="AV41" s="131" t="str">
        <f>IF(AND((AV38&gt;0),(AV39&gt;0)),(AV38/AV39*100),"")</f>
        <v/>
      </c>
      <c r="AW41" s="18" t="s">
        <v>23</v>
      </c>
      <c r="AX41" s="131" t="str">
        <f>IF(AND((AX38&gt;0),(AX39&gt;0)),(AX38/AX39*100),"")</f>
        <v/>
      </c>
      <c r="AY41" s="18" t="s">
        <v>23</v>
      </c>
      <c r="AZ41" s="131" t="str">
        <f>IF(AND((AZ38&gt;0),(AZ39&gt;0)),(AZ38/AZ39*100),"")</f>
        <v/>
      </c>
      <c r="BA41" s="18" t="s">
        <v>23</v>
      </c>
      <c r="BB41" s="131" t="str">
        <f>IF(AND((BB38&gt;0),(BB39&gt;0)),(BB38/BB39*100),"")</f>
        <v/>
      </c>
      <c r="BC41" s="18" t="s">
        <v>23</v>
      </c>
      <c r="BD41" s="131" t="str">
        <f>IF(AND((BD38&gt;0),(BD39&gt;0)),(BD38/BD39*100),"")</f>
        <v/>
      </c>
      <c r="BE41" s="18" t="s">
        <v>23</v>
      </c>
      <c r="BF41" s="131" t="str">
        <f>IF(AND((BF38&gt;0),(BF39&gt;0)),(BF38/BF39*100),"")</f>
        <v/>
      </c>
      <c r="BG41" s="18" t="s">
        <v>23</v>
      </c>
      <c r="BH41" s="131" t="str">
        <f>IF(AND((BH38&gt;0),(BH39&gt;0)),(BH38/BH39*100),"")</f>
        <v/>
      </c>
      <c r="BI41" s="18" t="s">
        <v>23</v>
      </c>
      <c r="BK41" s="11" t="str">
        <f t="shared" si="0"/>
        <v xml:space="preserve">     Internal cbt ratio</v>
      </c>
      <c r="BL41" s="221">
        <f t="shared" si="2"/>
        <v>4</v>
      </c>
      <c r="BM41" s="160">
        <f>IF(SUM(B41,D41,F41,H41,J41,L41,N41,P41,R41,T41,V41,X41,Z41,AB41,AD41,AF41,AH41,AJ41,AL41,AN41,AP41,AR41,AT41,AV41,AX41,AZ41,BB41,BD41,BF41,BH41)&gt;0,MIN(B41,D41,F41,H41,J41,L41,N41,P41,R41,T41,V41,X41,Z41,AB41,AD41,AF41,AH41,AJ41,AL41,AN41,AP41,AR41,AT41,AV41,AX41,AZ41,BB41,BD41,BF41,BH41),"")</f>
        <v>68.660598179453842</v>
      </c>
      <c r="BN41" s="161" t="str">
        <f>IF(COUNT(BM41)&gt;0,"–","?")</f>
        <v>–</v>
      </c>
      <c r="BO41" s="162">
        <f>IF(SUM(B41,D41,F41,H41,J41,L41,N41,P41,R41,T41,V41,X41,Z41,AB41,AD41,AF41,AH41,AJ41,AL41,AN41,AP41,AR41,AT41,AV41,AX41,AZ41,BB41,BD41,BF41,BH41)&gt;0,MAX(B41,D41,F41,H41,J41,L41,N41,P41,R41,T41,V41,X41,Z41,AB41,AD41,AF41,AH41,AJ41,AL41,AN41,AP41,AR41,AT41,AV41,AX41,AZ41,BB41,BD41,BF41,BH41),"")</f>
        <v>100</v>
      </c>
      <c r="BP41" s="222" t="str">
        <f t="shared" si="5"/>
        <v/>
      </c>
      <c r="BQ41" s="164" t="s">
        <v>23</v>
      </c>
      <c r="BR41" s="223" t="str">
        <f t="shared" si="6"/>
        <v/>
      </c>
      <c r="BS41" s="224">
        <f t="shared" si="7"/>
        <v>79.196221920763421</v>
      </c>
      <c r="BT41" s="167" t="s">
        <v>23</v>
      </c>
      <c r="BU41" s="225">
        <f t="shared" si="8"/>
        <v>14.156558955887558</v>
      </c>
      <c r="BV41" s="168" t="s">
        <v>23</v>
      </c>
      <c r="BW41" s="161">
        <f>IF(COUNT(B41)&gt;0,B41,"?")</f>
        <v>68.660598179453842</v>
      </c>
      <c r="BX41" s="169" t="s">
        <v>23</v>
      </c>
    </row>
    <row r="42" spans="1:76" s="232" customFormat="1" x14ac:dyDescent="0.2">
      <c r="A42" s="226" t="s">
        <v>139</v>
      </c>
      <c r="B42" s="227">
        <f>IF(AND((B40&gt;0),(B39&gt;0)),(B40/B39*100),"")</f>
        <v>76.723016905071518</v>
      </c>
      <c r="C42" s="228" t="s">
        <v>23</v>
      </c>
      <c r="D42" s="229">
        <f>IF(AND((D40&gt;0),(D39&gt;0)),(D40/D39*100),"")</f>
        <v>95.6656346749226</v>
      </c>
      <c r="E42" s="230" t="s">
        <v>23</v>
      </c>
      <c r="F42" s="229">
        <f>IF(AND((F40&gt;0),(F39&gt;0)),(F40/F39*100),"")</f>
        <v>83.023872679045098</v>
      </c>
      <c r="G42" s="230" t="s">
        <v>23</v>
      </c>
      <c r="H42" s="229">
        <f>IF(AND((H40&gt;0),(H39&gt;0)),(H40/H39*100),"")</f>
        <v>78.021978021978029</v>
      </c>
      <c r="I42" s="230" t="s">
        <v>23</v>
      </c>
      <c r="J42" s="229" t="str">
        <f>IF(AND((J40&gt;0),(J39&gt;0)),(J40/J39*100),"")</f>
        <v/>
      </c>
      <c r="K42" s="230" t="s">
        <v>23</v>
      </c>
      <c r="L42" s="229" t="str">
        <f>IF(AND((L40&gt;0),(L39&gt;0)),(L40/L39*100),"")</f>
        <v/>
      </c>
      <c r="M42" s="230" t="s">
        <v>23</v>
      </c>
      <c r="N42" s="229" t="str">
        <f>IF(AND((N40&gt;0),(N39&gt;0)),(N40/N39*100),"")</f>
        <v/>
      </c>
      <c r="O42" s="230" t="s">
        <v>23</v>
      </c>
      <c r="P42" s="229" t="str">
        <f>IF(AND((P40&gt;0),(P39&gt;0)),(P40/P39*100),"")</f>
        <v/>
      </c>
      <c r="Q42" s="230" t="s">
        <v>23</v>
      </c>
      <c r="R42" s="229" t="str">
        <f>IF(AND((R40&gt;0),(R39&gt;0)),(R40/R39*100),"")</f>
        <v/>
      </c>
      <c r="S42" s="230" t="s">
        <v>23</v>
      </c>
      <c r="T42" s="229" t="str">
        <f>IF(AND((T40&gt;0),(T39&gt;0)),(T40/T39*100),"")</f>
        <v/>
      </c>
      <c r="U42" s="230" t="s">
        <v>23</v>
      </c>
      <c r="V42" s="229" t="str">
        <f>IF(AND((V40&gt;0),(V39&gt;0)),(V40/V39*100),"")</f>
        <v/>
      </c>
      <c r="W42" s="230" t="s">
        <v>23</v>
      </c>
      <c r="X42" s="229" t="str">
        <f>IF(AND((X40&gt;0),(X39&gt;0)),(X40/X39*100),"")</f>
        <v/>
      </c>
      <c r="Y42" s="230" t="s">
        <v>23</v>
      </c>
      <c r="Z42" s="229" t="str">
        <f>IF(AND((Z40&gt;0),(Z39&gt;0)),(Z40/Z39*100),"")</f>
        <v/>
      </c>
      <c r="AA42" s="230" t="s">
        <v>23</v>
      </c>
      <c r="AB42" s="229" t="str">
        <f>IF(AND((AB40&gt;0),(AB39&gt;0)),(AB40/AB39*100),"")</f>
        <v/>
      </c>
      <c r="AC42" s="230" t="s">
        <v>23</v>
      </c>
      <c r="AD42" s="229" t="str">
        <f>IF(AND((AD40&gt;0),(AD39&gt;0)),(AD40/AD39*100),"")</f>
        <v/>
      </c>
      <c r="AE42" s="230" t="s">
        <v>23</v>
      </c>
      <c r="AF42" s="229" t="str">
        <f>IF(AND((AF40&gt;0),(AF39&gt;0)),(AF40/AF39*100),"")</f>
        <v/>
      </c>
      <c r="AG42" s="230" t="s">
        <v>23</v>
      </c>
      <c r="AH42" s="229" t="str">
        <f>IF(AND((AH40&gt;0),(AH39&gt;0)),(AH40/AH39*100),"")</f>
        <v/>
      </c>
      <c r="AI42" s="230" t="s">
        <v>23</v>
      </c>
      <c r="AJ42" s="229" t="str">
        <f>IF(AND((AJ40&gt;0),(AJ39&gt;0)),(AJ40/AJ39*100),"")</f>
        <v/>
      </c>
      <c r="AK42" s="230" t="s">
        <v>23</v>
      </c>
      <c r="AL42" s="229" t="str">
        <f>IF(AND((AL40&gt;0),(AL39&gt;0)),(AL40/AL39*100),"")</f>
        <v/>
      </c>
      <c r="AM42" s="230" t="s">
        <v>23</v>
      </c>
      <c r="AN42" s="229" t="str">
        <f>IF(AND((AN40&gt;0),(AN39&gt;0)),(AN40/AN39*100),"")</f>
        <v/>
      </c>
      <c r="AO42" s="230" t="s">
        <v>23</v>
      </c>
      <c r="AP42" s="231" t="str">
        <f>IF(AND((AP40&gt;0),(AP39&gt;0)),(AP40/AP39*100),"")</f>
        <v/>
      </c>
      <c r="AQ42" s="228" t="s">
        <v>23</v>
      </c>
      <c r="AR42" s="231" t="str">
        <f>IF(AND((AR40&gt;0),(AR39&gt;0)),(AR40/AR39*100),"")</f>
        <v/>
      </c>
      <c r="AS42" s="228" t="s">
        <v>23</v>
      </c>
      <c r="AT42" s="231" t="str">
        <f>IF(AND((AT40&gt;0),(AT39&gt;0)),(AT40/AT39*100),"")</f>
        <v/>
      </c>
      <c r="AU42" s="228" t="s">
        <v>23</v>
      </c>
      <c r="AV42" s="231" t="str">
        <f>IF(AND((AV40&gt;0),(AV39&gt;0)),(AV40/AV39*100),"")</f>
        <v/>
      </c>
      <c r="AW42" s="228" t="s">
        <v>23</v>
      </c>
      <c r="AX42" s="231" t="str">
        <f>IF(AND((AX40&gt;0),(AX39&gt;0)),(AX40/AX39*100),"")</f>
        <v/>
      </c>
      <c r="AY42" s="228" t="s">
        <v>23</v>
      </c>
      <c r="AZ42" s="231" t="str">
        <f>IF(AND((AZ40&gt;0),(AZ39&gt;0)),(AZ40/AZ39*100),"")</f>
        <v/>
      </c>
      <c r="BA42" s="228" t="s">
        <v>23</v>
      </c>
      <c r="BB42" s="231" t="str">
        <f>IF(AND((BB40&gt;0),(BB39&gt;0)),(BB40/BB39*100),"")</f>
        <v/>
      </c>
      <c r="BC42" s="228" t="s">
        <v>23</v>
      </c>
      <c r="BD42" s="231" t="str">
        <f>IF(AND((BD40&gt;0),(BD39&gt;0)),(BD40/BD39*100),"")</f>
        <v/>
      </c>
      <c r="BE42" s="228" t="s">
        <v>23</v>
      </c>
      <c r="BF42" s="231" t="str">
        <f>IF(AND((BF40&gt;0),(BF39&gt;0)),(BF40/BF39*100),"")</f>
        <v/>
      </c>
      <c r="BG42" s="228" t="s">
        <v>23</v>
      </c>
      <c r="BH42" s="231" t="str">
        <f>IF(AND((BH40&gt;0),(BH39&gt;0)),(BH40/BH39*100),"")</f>
        <v/>
      </c>
      <c r="BI42" s="228" t="s">
        <v>23</v>
      </c>
      <c r="BK42" s="233" t="s">
        <v>135</v>
      </c>
      <c r="BL42" s="221">
        <f t="shared" si="2"/>
        <v>4</v>
      </c>
      <c r="BM42" s="234">
        <f t="shared" ref="BM42" si="154">IF(SUM(B42,D42,F42,H42,J42,L42,N42,P42,R42,T42,V42,X42,Z42,AB42,AD42,AF42,AH42,AJ42,AL42,AN42,AP42,AR42,AT42,AV42,AX42,AZ42,BB42,BD42,BF42,BH42)&gt;0,MIN(B42,D42,F42,H42,J42,L42,N42,P42,R42,T42,V42,X42,Z42,AB42,AD42,AF42,AH42,AJ42,AL42,AN42,AP42,AR42,AT42,AV42,AX42,AZ42,BB42,BD42,BF42,BH42),"")</f>
        <v>76.723016905071518</v>
      </c>
      <c r="BN42" s="225" t="str">
        <f t="shared" ref="BN42" si="155">IF(COUNT(BM42)&gt;0,"–","?")</f>
        <v>–</v>
      </c>
      <c r="BO42" s="235">
        <f t="shared" ref="BO42" si="156">IF(SUM(B42,D42,F42,H42,J42,L42,N42,P42,R42,T42,V42,X42,Z42,AB42,AD42,AF42,AH42,AJ42,AL42,AN42,AP42,AR42,AT42,AV42,AX42,AZ42,BB42,BD42,BF42,BH42)&gt;0,MAX(B42,D42,F42,H42,J42,L42,N42,P42,R42,T42,V42,X42,Z42,AB42,AD42,AF42,AH42,AJ42,AL42,AN42,AP42,AR42,AT42,AV42,AX42,AZ42,BB42,BD42,BF42,BH42),"")</f>
        <v>95.6656346749226</v>
      </c>
      <c r="BP42" s="222"/>
      <c r="BQ42" s="236"/>
      <c r="BR42" s="223"/>
      <c r="BS42" s="224">
        <f t="shared" si="7"/>
        <v>83.358625570254318</v>
      </c>
      <c r="BT42" s="237"/>
      <c r="BU42" s="225">
        <f t="shared" si="8"/>
        <v>8.6426392961975314</v>
      </c>
      <c r="BV42" s="238"/>
      <c r="BW42" s="225"/>
      <c r="BX42" s="236"/>
    </row>
    <row r="43" spans="1:76" x14ac:dyDescent="0.2">
      <c r="A43" s="200" t="s">
        <v>130</v>
      </c>
      <c r="B43" s="130">
        <v>10.15</v>
      </c>
      <c r="C43" s="125">
        <f>IF(AND((B43&gt;0),(B$5&gt;0)),(B43/B$5*100),"")</f>
        <v>50.673989016475282</v>
      </c>
      <c r="D43" s="131">
        <v>12</v>
      </c>
      <c r="E43" s="18">
        <f t="shared" ref="E43:E56" si="157">IF(AND((D43&gt;0),(D$5&gt;0)),(D43/D$5*100),"")</f>
        <v>48.465266558966071</v>
      </c>
      <c r="F43" s="131">
        <v>14.87</v>
      </c>
      <c r="G43" s="18">
        <f t="shared" ref="G43" si="158">IF(AND((F43&gt;0),(F$5&gt;0)),(F43/F$5*100),"")</f>
        <v>51.920391061452506</v>
      </c>
      <c r="H43" s="219">
        <v>12.01</v>
      </c>
      <c r="I43" s="18">
        <f t="shared" ref="I43" si="159">IF(AND((H43&gt;0),(H$5&gt;0)),(H43/H$5*100),"")</f>
        <v>42.938863067572406</v>
      </c>
      <c r="J43" s="131"/>
      <c r="K43" s="18"/>
      <c r="L43" s="131"/>
      <c r="M43" s="18"/>
      <c r="N43" s="131"/>
      <c r="O43" s="18"/>
      <c r="P43" s="131"/>
      <c r="Q43" s="18"/>
      <c r="R43" s="131"/>
      <c r="S43" s="18"/>
      <c r="T43" s="131"/>
      <c r="U43" s="18"/>
      <c r="V43" s="131"/>
      <c r="W43" s="18"/>
      <c r="X43" s="131"/>
      <c r="Y43" s="18"/>
      <c r="Z43" s="131"/>
      <c r="AA43" s="18"/>
      <c r="AB43" s="131"/>
      <c r="AC43" s="18"/>
      <c r="AD43" s="131"/>
      <c r="AE43" s="18"/>
      <c r="AF43" s="131"/>
      <c r="AG43" s="18"/>
      <c r="AH43" s="131"/>
      <c r="AI43" s="18"/>
      <c r="AJ43" s="201"/>
      <c r="AK43" s="202"/>
      <c r="AL43" s="201"/>
      <c r="AM43" s="202"/>
      <c r="AN43" s="201"/>
      <c r="AO43" s="202"/>
      <c r="AP43" s="201"/>
      <c r="AQ43" s="202"/>
      <c r="AR43" s="201"/>
      <c r="AS43" s="202"/>
      <c r="AT43" s="201"/>
      <c r="AU43" s="202"/>
      <c r="AV43" s="201"/>
      <c r="AW43" s="202"/>
      <c r="AX43" s="201"/>
      <c r="AY43" s="202"/>
      <c r="AZ43" s="201"/>
      <c r="BA43" s="202"/>
      <c r="BB43" s="201"/>
      <c r="BC43" s="202"/>
      <c r="BD43" s="201"/>
      <c r="BE43" s="202"/>
      <c r="BF43" s="201"/>
      <c r="BG43" s="202"/>
      <c r="BH43" s="201"/>
      <c r="BI43" s="203"/>
      <c r="BK43" s="11" t="str">
        <f t="shared" ref="BK43" si="160">A43</f>
        <v xml:space="preserve">     Interna total</v>
      </c>
      <c r="BL43" s="12">
        <f t="shared" ref="BL43" si="161">COUNT(B43,D43,F43,H43,J43,L43,N43,P43,R43,T43,V43,X43,Z43,AB43,AD43,AF43,AH43,AJ43,AL43,AN43,AP43,AR43,AT43,AV43,AX43,AZ43,BB43,BD43,BF43,BH43)</f>
        <v>4</v>
      </c>
      <c r="BM43" s="40">
        <f t="shared" ref="BM43" si="162">IF(SUM(B43,D43,F43,H43,J43,L43,N43,P43,R43,T43,V43,X43,Z43,AB43,AD43,AF43,AH43,AJ43,AL43,AN43,AP43,AR43,AT43,AV43,AX43,AZ43,BB43,BD43,BF43,BH43)&gt;0,MIN(B43,D43,F43,H43,J43,L43,N43,P43,R43,T43,V43,X43,Z43,AB43,AD43,AF43,AH43,AJ43,AL43,AN43,AP43,AR43,AT43,AV43,AX43,AZ43,BB43,BD43,BF43,BH43),"")</f>
        <v>10.15</v>
      </c>
      <c r="BN43" s="13" t="str">
        <f t="shared" ref="BN43" si="163">IF(COUNT(BM43)&gt;0,"–","?")</f>
        <v>–</v>
      </c>
      <c r="BO43" s="41">
        <f t="shared" ref="BO43" si="164">IF(SUM(B43,D43,F43,H43,J43,L43,N43,P43,R43,T43,V43,X43,Z43,AB43,AD43,AF43,AH43,AJ43,AL43,AN43,AP43,AR43,AT43,AV43,AX43,AZ43,BB43,BD43,BF43,BH43)&gt;0,MAX(B43,D43,F43,H43,J43,L43,N43,P43,R43,T43,V43,X43,Z43,AB43,AD43,AF43,AH43,AJ43,AL43,AN43,AP43,AR43,AT43,AV43,AX43,AZ43,BB43,BD43,BF43,BH43),"")</f>
        <v>14.87</v>
      </c>
      <c r="BP43" s="42">
        <f t="shared" ref="BP43" si="165">IF(SUM(C43,E43,G43,I43,K43,M43,O43,Q43,S43,U43,W43,Y43,AA43,AC43,AE43,AG43,AI43,AK43,AM43,AO43,AQ43,AS43,AU43,AW43,AY43,BA43,BC43,BE43,BG43,BI43)&gt;0,MIN(C43,E43,G43,I43,K43,M43,O43,Q43,S43,U43,W43,Y43,AA43,AC43,AE43,AG43,AI43,AK43,AM43,AO43,AQ43,AS43,AU43,AW43,AY43,BA43,BC43,BE43,BG43,BI43),"")</f>
        <v>42.938863067572406</v>
      </c>
      <c r="BQ43" s="14" t="str">
        <f t="shared" ref="BQ43" si="166">IF(COUNT(BP43)&gt;0,"–","?")</f>
        <v>–</v>
      </c>
      <c r="BR43" s="43">
        <f t="shared" ref="BR43" si="167">IF(SUM(C43,E43,G43,I43,K43,M43,O43,Q43,S43,U43,W43,Y43,AA43,AC43,AE43,AG43,AI43,AK43,AM43,AO43,AQ43,AS43,AU43,AW43,AY43,BA43,BC43,BE43,BG43,BI43)&gt;0,MAX(C43,E43,G43,I43,K43,M43,O43,Q43,S43,U43,W43,Y43,AA43,AC43,AE43,AG43,AI43,AK43,AM43,AO43,AQ43,AS43,AU43,AW43,AY43,BA43,BC43,BE43,BG43,BI43),"")</f>
        <v>51.920391061452506</v>
      </c>
      <c r="BS43" s="44">
        <f t="shared" ref="BS43" si="168">IF(SUM(B43,D43,F43,H43,J43,L43,N43,P43,R43,T43,V43,X43,Z43,AB43,AD43,AF43,AH43,AJ43,AL43,AN43,AP43,AR43,AT43,AV43,AX43,AZ43,BB43,BD43,BF43,BH43)&gt;0,AVERAGE(B43,D43,F43,H43,J43,L43,N43,P43,R43,T43,V43,X43,Z43,AB43,AD43,AF43,AH43,AJ43,AL43,AN43,AP43,AR43,AT43,AV43,AX43,AZ43,BB43,BD43,BF43,BH43),"?")</f>
        <v>12.257499999999999</v>
      </c>
      <c r="BT43" s="45">
        <f t="shared" ref="BT43" si="169">IF(SUM(C43,E43,G43,I43,K43,M43,O43,Q43,S43,U43,W43,Y43,AA43,AC43,AE43,AG43,AI43,AK43,AM43,AO43,AQ43,AS43,AU43,AW43,AY43,BA43,BC43,BE43,BG43,BI43)&gt;0,AVERAGE(C43,E43,G43,I43,K43,M43,O43,Q43,S43,U43,W43,Y43,AA43,AC43,AE43,AG43,AI43,AK43,AM43,AO43,AQ43,AS43,AU43,AW43,AY43,BA43,BC43,BE43,BG43,BI43),"?")</f>
        <v>48.499627426116568</v>
      </c>
      <c r="BU43" s="13">
        <f t="shared" ref="BU43" si="170">IF(COUNT(B43,D43,F43,H43,J43,L43,N43,P43,R43,T43,V43,X43,Z43,AB43,AD43,AF43,AH43,AJ43,AL43,AN43,AP43,AR43,AT43,AV43,AX43,AZ43,BB43,BD43,BF43,BH43)&gt;1,STDEV(B43,D43,F43,H43,J43,L43,N43,P43,R43,T43,V43,X43,Z43,AB43,AD43,AF43,AH43,AJ43,AL43,AN43,AP43,AR43,AT43,AV43,AX43,AZ43,BB43,BD43,BF43,BH43),"?")</f>
        <v>1.9488693303212254</v>
      </c>
      <c r="BV43" s="46">
        <f t="shared" ref="BV43" si="171">IF(COUNT(C43,E43,G43,I43,K43,M43,O43,Q43,S43,U43,W43,Y43,AA43,AC43,AE43,AG43,AI43,AK43,AM43,AO43,AQ43,AS43,AU43,AW43,AY43,BA43,BC43,BE43,BG43,BI43)&gt;1,STDEV(C43,E43,G43,I43,K43,M43,O43,Q43,S43,U43,W43,Y43,AA43,AC43,AE43,AG43,AI43,AK43,AM43,AO43,AQ43,AS43,AU43,AW43,AY43,BA43,BC43,BE43,BG43,BI43),"?")</f>
        <v>3.9729398474727509</v>
      </c>
      <c r="BW43" s="13">
        <f t="shared" ref="BW43" si="172">IF(COUNT(B43)&gt;0,B43,"?")</f>
        <v>10.15</v>
      </c>
      <c r="BX43" s="14">
        <f t="shared" ref="BX43" si="173">IF(COUNT(C43)&gt;0,C43,"?")</f>
        <v>50.673989016475282</v>
      </c>
    </row>
    <row r="44" spans="1:76" x14ac:dyDescent="0.2">
      <c r="A44" s="19" t="s">
        <v>103</v>
      </c>
      <c r="B44" s="122"/>
      <c r="C44" s="123"/>
      <c r="D44" s="24"/>
      <c r="E44" s="24"/>
      <c r="F44" s="24"/>
      <c r="G44" s="24"/>
      <c r="H44" s="241"/>
      <c r="I44" s="24"/>
      <c r="J44" s="24"/>
      <c r="K44" s="24"/>
      <c r="L44" s="24"/>
      <c r="M44" s="24"/>
      <c r="N44" s="24"/>
      <c r="O44" s="24"/>
      <c r="P44" s="24"/>
      <c r="Q44" s="24"/>
      <c r="R44" s="24"/>
      <c r="S44" s="24"/>
      <c r="T44" s="24"/>
      <c r="U44" s="24"/>
      <c r="V44" s="24"/>
      <c r="W44" s="24"/>
      <c r="X44" s="24"/>
      <c r="Y44" s="24"/>
      <c r="Z44" s="24"/>
      <c r="AA44" s="24"/>
      <c r="AB44" s="24"/>
      <c r="AC44" s="24"/>
      <c r="AD44" s="24"/>
      <c r="AE44" s="48"/>
      <c r="AF44" s="23"/>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48"/>
      <c r="BK44" s="11" t="str">
        <f t="shared" si="0"/>
        <v>Claw III heights</v>
      </c>
      <c r="BL44" s="12"/>
      <c r="BM44" s="40"/>
      <c r="BN44" s="13"/>
      <c r="BO44" s="41"/>
      <c r="BP44" s="42"/>
      <c r="BQ44" s="14"/>
      <c r="BR44" s="43"/>
      <c r="BS44" s="44"/>
      <c r="BT44" s="45"/>
      <c r="BU44" s="13"/>
      <c r="BV44" s="46"/>
      <c r="BW44" s="13"/>
      <c r="BX44" s="14"/>
    </row>
    <row r="45" spans="1:76" x14ac:dyDescent="0.2">
      <c r="A45" s="9" t="s">
        <v>36</v>
      </c>
      <c r="B45" s="124">
        <v>5.95</v>
      </c>
      <c r="C45" s="125">
        <f t="shared" ref="C45:C53" si="174">IF(AND((B45&gt;0),(B$5&gt;0)),(B45/B$5*100),"")</f>
        <v>29.705441837244134</v>
      </c>
      <c r="D45" s="10">
        <v>6.7</v>
      </c>
      <c r="E45" s="18">
        <f t="shared" si="157"/>
        <v>27.059773828756057</v>
      </c>
      <c r="F45" s="10">
        <v>9.32</v>
      </c>
      <c r="G45" s="18">
        <f t="shared" ref="G45:G53" si="175">IF(AND((F45&gt;0),(F$5&gt;0)),(F45/F$5*100),"")</f>
        <v>32.541899441340782</v>
      </c>
      <c r="H45" s="242">
        <v>8.68</v>
      </c>
      <c r="I45" s="18">
        <f t="shared" ref="I45:I53" si="176">IF(AND((H45&gt;0),(H$5&gt;0)),(H45/H$5*100),"")</f>
        <v>31.033249910618522</v>
      </c>
      <c r="J45" s="10">
        <v>3.36</v>
      </c>
      <c r="K45" s="18">
        <f t="shared" ref="K45:K53" si="177">IF(AND((J45&gt;0),(J$5&gt;0)),(J45/J$5*100),"")</f>
        <v>18.972332015810274</v>
      </c>
      <c r="L45" s="10"/>
      <c r="M45" s="18" t="str">
        <f t="shared" ref="M45:M53" si="178">IF(AND((L45&gt;0),(L$5&gt;0)),(L45/L$5*100),"")</f>
        <v/>
      </c>
      <c r="N45" s="10"/>
      <c r="O45" s="18" t="str">
        <f t="shared" ref="O45:O53" si="179">IF(AND((N45&gt;0),(N$5&gt;0)),(N45/N$5*100),"")</f>
        <v/>
      </c>
      <c r="P45" s="10"/>
      <c r="Q45" s="18" t="str">
        <f t="shared" ref="Q45:Q53" si="180">IF(AND((P45&gt;0),(P$5&gt;0)),(P45/P$5*100),"")</f>
        <v/>
      </c>
      <c r="R45" s="10">
        <v>6.97</v>
      </c>
      <c r="S45" s="18">
        <f t="shared" ref="S45:S53" si="181">IF(AND((R45&gt;0),(R$5&gt;0)),(R45/R$5*100),"")</f>
        <v>31.297709923664126</v>
      </c>
      <c r="T45" s="10">
        <v>6.28</v>
      </c>
      <c r="U45" s="18">
        <f t="shared" ref="U45:U53" si="182">IF(AND((T45&gt;0),(T$5&gt;0)),(T45/T$5*100),"")</f>
        <v>27.399650959860384</v>
      </c>
      <c r="V45" s="10"/>
      <c r="W45" s="18" t="str">
        <f t="shared" ref="W45:W53" si="183">IF(AND((V45&gt;0),(V$5&gt;0)),(V45/V$5*100),"")</f>
        <v/>
      </c>
      <c r="X45" s="10"/>
      <c r="Y45" s="18" t="str">
        <f t="shared" ref="Y45:Y53" si="184">IF(AND((X45&gt;0),(X$5&gt;0)),(X45/X$5*100),"")</f>
        <v/>
      </c>
      <c r="Z45" s="10"/>
      <c r="AA45" s="18" t="str">
        <f t="shared" ref="AA45:AA53" si="185">IF(AND((Z45&gt;0),(Z$5&gt;0)),(Z45/Z$5*100),"")</f>
        <v/>
      </c>
      <c r="AB45" s="10"/>
      <c r="AC45" s="18" t="str">
        <f t="shared" ref="AC45:AC53" si="186">IF(AND((AB45&gt;0),(AB$5&gt;0)),(AB45/AB$5*100),"")</f>
        <v/>
      </c>
      <c r="AD45" s="10"/>
      <c r="AE45" s="18" t="str">
        <f t="shared" ref="AE45:AE53" si="187">IF(AND((AD45&gt;0),(AD$5&gt;0)),(AD45/AD$5*100),"")</f>
        <v/>
      </c>
      <c r="AF45" s="10"/>
      <c r="AG45" s="18" t="str">
        <f t="shared" ref="AG45:AG53" si="188">IF(AND((AF45&gt;0),(AF$5&gt;0)),(AF45/AF$5*100),"")</f>
        <v/>
      </c>
      <c r="AH45" s="10"/>
      <c r="AI45" s="18" t="str">
        <f t="shared" ref="AI45:AI53" si="189">IF(AND((AH45&gt;0),(AH$5&gt;0)),(AH45/AH$5*100),"")</f>
        <v/>
      </c>
      <c r="AJ45" s="10"/>
      <c r="AK45" s="18" t="str">
        <f t="shared" ref="AK45:AK53" si="190">IF(AND((AJ45&gt;0),(AJ$5&gt;0)),(AJ45/AJ$5*100),"")</f>
        <v/>
      </c>
      <c r="AL45" s="10"/>
      <c r="AM45" s="18" t="str">
        <f t="shared" ref="AM45:AM53" si="191">IF(AND((AL45&gt;0),(AL$5&gt;0)),(AL45/AL$5*100),"")</f>
        <v/>
      </c>
      <c r="AN45" s="10"/>
      <c r="AO45" s="18" t="str">
        <f t="shared" ref="AO45:AO53" si="192">IF(AND((AN45&gt;0),(AN$5&gt;0)),(AN45/AN$5*100),"")</f>
        <v/>
      </c>
      <c r="AP45" s="10"/>
      <c r="AQ45" s="18" t="str">
        <f t="shared" ref="AQ45:AQ53" si="193">IF(AND((AP45&gt;0),(AP$5&gt;0)),(AP45/AP$5*100),"")</f>
        <v/>
      </c>
      <c r="AR45" s="10"/>
      <c r="AS45" s="18" t="str">
        <f t="shared" ref="AS45:AS53" si="194">IF(AND((AR45&gt;0),(AR$5&gt;0)),(AR45/AR$5*100),"")</f>
        <v/>
      </c>
      <c r="AT45" s="10"/>
      <c r="AU45" s="18" t="str">
        <f t="shared" ref="AU45:AU53" si="195">IF(AND((AT45&gt;0),(AT$5&gt;0)),(AT45/AT$5*100),"")</f>
        <v/>
      </c>
      <c r="AV45" s="10"/>
      <c r="AW45" s="18" t="str">
        <f t="shared" ref="AW45:AW53" si="196">IF(AND((AV45&gt;0),(AV$5&gt;0)),(AV45/AV$5*100),"")</f>
        <v/>
      </c>
      <c r="AX45" s="10"/>
      <c r="AY45" s="18" t="str">
        <f t="shared" ref="AY45:AY53" si="197">IF(AND((AX45&gt;0),(AX$5&gt;0)),(AX45/AX$5*100),"")</f>
        <v/>
      </c>
      <c r="AZ45" s="10"/>
      <c r="BA45" s="18" t="str">
        <f t="shared" ref="BA45:BA53" si="198">IF(AND((AZ45&gt;0),(AZ$5&gt;0)),(AZ45/AZ$5*100),"")</f>
        <v/>
      </c>
      <c r="BB45" s="10"/>
      <c r="BC45" s="18" t="str">
        <f t="shared" ref="BC45:BC53" si="199">IF(AND((BB45&gt;0),(BB$5&gt;0)),(BB45/BB$5*100),"")</f>
        <v/>
      </c>
      <c r="BD45" s="10"/>
      <c r="BE45" s="18" t="str">
        <f t="shared" ref="BE45:BE53" si="200">IF(AND((BD45&gt;0),(BD$5&gt;0)),(BD45/BD$5*100),"")</f>
        <v/>
      </c>
      <c r="BF45" s="10"/>
      <c r="BG45" s="18" t="str">
        <f t="shared" ref="BG45:BG53" si="201">IF(AND((BF45&gt;0),(BF$5&gt;0)),(BF45/BF$5*100),"")</f>
        <v/>
      </c>
      <c r="BH45" s="10"/>
      <c r="BI45" s="18" t="str">
        <f t="shared" ref="BI45:BI53" si="202">IF(AND((BH45&gt;0),(BH$5&gt;0)),(BH45/BH$5*100),"")</f>
        <v/>
      </c>
      <c r="BK45" s="11" t="str">
        <f t="shared" si="0"/>
        <v xml:space="preserve">     External base</v>
      </c>
      <c r="BL45" s="12">
        <f t="shared" si="2"/>
        <v>7</v>
      </c>
      <c r="BM45" s="40">
        <f t="shared" si="1"/>
        <v>3.36</v>
      </c>
      <c r="BN45" s="13" t="str">
        <f t="shared" si="3"/>
        <v>–</v>
      </c>
      <c r="BO45" s="41">
        <f t="shared" si="4"/>
        <v>9.32</v>
      </c>
      <c r="BP45" s="42">
        <f t="shared" si="5"/>
        <v>18.972332015810274</v>
      </c>
      <c r="BQ45" s="14" t="str">
        <f t="shared" si="10"/>
        <v>–</v>
      </c>
      <c r="BR45" s="43">
        <f t="shared" si="6"/>
        <v>32.541899441340782</v>
      </c>
      <c r="BS45" s="44">
        <f t="shared" si="7"/>
        <v>6.7514285714285709</v>
      </c>
      <c r="BT45" s="45">
        <f t="shared" si="11"/>
        <v>28.287151131042037</v>
      </c>
      <c r="BU45" s="13">
        <f t="shared" si="8"/>
        <v>1.9465219287353595</v>
      </c>
      <c r="BV45" s="46">
        <f t="shared" si="12"/>
        <v>4.5785536509509361</v>
      </c>
      <c r="BW45" s="13">
        <f t="shared" si="9"/>
        <v>5.95</v>
      </c>
      <c r="BX45" s="14">
        <f t="shared" si="13"/>
        <v>29.705441837244134</v>
      </c>
    </row>
    <row r="46" spans="1:76" x14ac:dyDescent="0.2">
      <c r="A46" s="9" t="s">
        <v>37</v>
      </c>
      <c r="B46" s="124">
        <v>12.08</v>
      </c>
      <c r="C46" s="125">
        <f t="shared" si="174"/>
        <v>60.30953569645532</v>
      </c>
      <c r="D46" s="10">
        <v>12.47</v>
      </c>
      <c r="E46" s="18">
        <f t="shared" si="157"/>
        <v>50.363489499192248</v>
      </c>
      <c r="F46" s="10">
        <v>17.13</v>
      </c>
      <c r="G46" s="18">
        <f t="shared" si="175"/>
        <v>59.811452513966479</v>
      </c>
      <c r="H46" s="242">
        <v>13.73</v>
      </c>
      <c r="I46" s="18">
        <f t="shared" si="176"/>
        <v>49.088308902395426</v>
      </c>
      <c r="J46" s="10">
        <v>8.76</v>
      </c>
      <c r="K46" s="18">
        <f t="shared" si="177"/>
        <v>49.463579898362504</v>
      </c>
      <c r="L46" s="10"/>
      <c r="M46" s="18" t="str">
        <f t="shared" si="178"/>
        <v/>
      </c>
      <c r="N46" s="10"/>
      <c r="O46" s="18" t="str">
        <f t="shared" si="179"/>
        <v/>
      </c>
      <c r="P46" s="10"/>
      <c r="Q46" s="18" t="str">
        <f t="shared" si="180"/>
        <v/>
      </c>
      <c r="R46" s="10">
        <v>13.18</v>
      </c>
      <c r="S46" s="18">
        <f t="shared" si="181"/>
        <v>59.182757072294564</v>
      </c>
      <c r="T46" s="10">
        <v>14.08</v>
      </c>
      <c r="U46" s="18">
        <f t="shared" si="182"/>
        <v>61.431064572425818</v>
      </c>
      <c r="V46" s="10"/>
      <c r="W46" s="18" t="str">
        <f t="shared" si="183"/>
        <v/>
      </c>
      <c r="X46" s="10"/>
      <c r="Y46" s="18" t="str">
        <f t="shared" si="184"/>
        <v/>
      </c>
      <c r="Z46" s="10"/>
      <c r="AA46" s="18" t="str">
        <f t="shared" si="185"/>
        <v/>
      </c>
      <c r="AB46" s="10"/>
      <c r="AC46" s="18" t="str">
        <f t="shared" si="186"/>
        <v/>
      </c>
      <c r="AD46" s="10"/>
      <c r="AE46" s="18" t="str">
        <f t="shared" si="187"/>
        <v/>
      </c>
      <c r="AF46" s="10"/>
      <c r="AG46" s="18" t="str">
        <f t="shared" si="188"/>
        <v/>
      </c>
      <c r="AH46" s="10"/>
      <c r="AI46" s="18" t="str">
        <f t="shared" si="189"/>
        <v/>
      </c>
      <c r="AJ46" s="10"/>
      <c r="AK46" s="18" t="str">
        <f t="shared" si="190"/>
        <v/>
      </c>
      <c r="AL46" s="10"/>
      <c r="AM46" s="18" t="str">
        <f t="shared" si="191"/>
        <v/>
      </c>
      <c r="AN46" s="10"/>
      <c r="AO46" s="18" t="str">
        <f t="shared" si="192"/>
        <v/>
      </c>
      <c r="AP46" s="10"/>
      <c r="AQ46" s="18" t="str">
        <f t="shared" si="193"/>
        <v/>
      </c>
      <c r="AR46" s="10"/>
      <c r="AS46" s="18" t="str">
        <f t="shared" si="194"/>
        <v/>
      </c>
      <c r="AT46" s="10"/>
      <c r="AU46" s="18" t="str">
        <f t="shared" si="195"/>
        <v/>
      </c>
      <c r="AV46" s="10"/>
      <c r="AW46" s="18" t="str">
        <f t="shared" si="196"/>
        <v/>
      </c>
      <c r="AX46" s="10"/>
      <c r="AY46" s="18" t="str">
        <f t="shared" si="197"/>
        <v/>
      </c>
      <c r="AZ46" s="10"/>
      <c r="BA46" s="18" t="str">
        <f t="shared" si="198"/>
        <v/>
      </c>
      <c r="BB46" s="10"/>
      <c r="BC46" s="18" t="str">
        <f t="shared" si="199"/>
        <v/>
      </c>
      <c r="BD46" s="10"/>
      <c r="BE46" s="18" t="str">
        <f t="shared" si="200"/>
        <v/>
      </c>
      <c r="BF46" s="10"/>
      <c r="BG46" s="18" t="str">
        <f t="shared" si="201"/>
        <v/>
      </c>
      <c r="BH46" s="10"/>
      <c r="BI46" s="18" t="str">
        <f t="shared" si="202"/>
        <v/>
      </c>
      <c r="BK46" s="11" t="str">
        <f t="shared" si="0"/>
        <v xml:space="preserve">     External primary branch</v>
      </c>
      <c r="BL46" s="12">
        <f t="shared" si="2"/>
        <v>7</v>
      </c>
      <c r="BM46" s="40">
        <f t="shared" si="1"/>
        <v>8.76</v>
      </c>
      <c r="BN46" s="13" t="str">
        <f t="shared" si="3"/>
        <v>–</v>
      </c>
      <c r="BO46" s="41">
        <f t="shared" si="4"/>
        <v>17.13</v>
      </c>
      <c r="BP46" s="42">
        <f t="shared" si="5"/>
        <v>49.088308902395426</v>
      </c>
      <c r="BQ46" s="14" t="str">
        <f t="shared" si="10"/>
        <v>–</v>
      </c>
      <c r="BR46" s="43">
        <f t="shared" si="6"/>
        <v>61.431064572425818</v>
      </c>
      <c r="BS46" s="44">
        <f t="shared" si="7"/>
        <v>13.06142857142857</v>
      </c>
      <c r="BT46" s="45">
        <f t="shared" si="11"/>
        <v>55.664312593584626</v>
      </c>
      <c r="BU46" s="13">
        <f t="shared" si="8"/>
        <v>2.5122063912785859</v>
      </c>
      <c r="BV46" s="46">
        <f t="shared" si="12"/>
        <v>5.6892205545820875</v>
      </c>
      <c r="BW46" s="13">
        <f t="shared" si="9"/>
        <v>12.08</v>
      </c>
      <c r="BX46" s="14">
        <f t="shared" si="13"/>
        <v>60.30953569645532</v>
      </c>
    </row>
    <row r="47" spans="1:76" x14ac:dyDescent="0.2">
      <c r="A47" s="9" t="s">
        <v>38</v>
      </c>
      <c r="B47" s="124">
        <v>7.65</v>
      </c>
      <c r="C47" s="125">
        <f t="shared" si="174"/>
        <v>38.192710933599599</v>
      </c>
      <c r="D47" s="10">
        <v>7.65</v>
      </c>
      <c r="E47" s="18">
        <f t="shared" si="157"/>
        <v>30.896607431340872</v>
      </c>
      <c r="F47" s="10">
        <v>10.17</v>
      </c>
      <c r="G47" s="18">
        <f t="shared" si="175"/>
        <v>35.509776536312849</v>
      </c>
      <c r="H47" s="242">
        <v>9.5299999999999994</v>
      </c>
      <c r="I47" s="18">
        <f t="shared" si="176"/>
        <v>34.072220235967102</v>
      </c>
      <c r="J47" s="10">
        <v>5.22</v>
      </c>
      <c r="K47" s="18">
        <f t="shared" si="177"/>
        <v>29.474872953133818</v>
      </c>
      <c r="L47" s="10"/>
      <c r="M47" s="18" t="str">
        <f t="shared" si="178"/>
        <v/>
      </c>
      <c r="N47" s="10"/>
      <c r="O47" s="18" t="str">
        <f t="shared" si="179"/>
        <v/>
      </c>
      <c r="P47" s="10"/>
      <c r="Q47" s="18" t="str">
        <f t="shared" si="180"/>
        <v/>
      </c>
      <c r="R47" s="10">
        <v>8.0500000000000007</v>
      </c>
      <c r="S47" s="18">
        <f t="shared" si="181"/>
        <v>36.147283340817246</v>
      </c>
      <c r="T47" s="10">
        <v>8.8800000000000008</v>
      </c>
      <c r="U47" s="18">
        <f t="shared" si="182"/>
        <v>38.7434554973822</v>
      </c>
      <c r="V47" s="10"/>
      <c r="W47" s="18" t="str">
        <f t="shared" si="183"/>
        <v/>
      </c>
      <c r="X47" s="10"/>
      <c r="Y47" s="18" t="str">
        <f t="shared" si="184"/>
        <v/>
      </c>
      <c r="Z47" s="10"/>
      <c r="AA47" s="18" t="str">
        <f t="shared" si="185"/>
        <v/>
      </c>
      <c r="AB47" s="10"/>
      <c r="AC47" s="18" t="str">
        <f t="shared" si="186"/>
        <v/>
      </c>
      <c r="AD47" s="10"/>
      <c r="AE47" s="18" t="str">
        <f t="shared" si="187"/>
        <v/>
      </c>
      <c r="AF47" s="10"/>
      <c r="AG47" s="18" t="str">
        <f t="shared" si="188"/>
        <v/>
      </c>
      <c r="AH47" s="10"/>
      <c r="AI47" s="18" t="str">
        <f t="shared" si="189"/>
        <v/>
      </c>
      <c r="AJ47" s="10"/>
      <c r="AK47" s="18" t="str">
        <f t="shared" si="190"/>
        <v/>
      </c>
      <c r="AL47" s="10"/>
      <c r="AM47" s="18" t="str">
        <f t="shared" si="191"/>
        <v/>
      </c>
      <c r="AN47" s="10"/>
      <c r="AO47" s="18" t="str">
        <f t="shared" si="192"/>
        <v/>
      </c>
      <c r="AP47" s="10"/>
      <c r="AQ47" s="18" t="str">
        <f t="shared" si="193"/>
        <v/>
      </c>
      <c r="AR47" s="10"/>
      <c r="AS47" s="18" t="str">
        <f t="shared" si="194"/>
        <v/>
      </c>
      <c r="AT47" s="10"/>
      <c r="AU47" s="18" t="str">
        <f t="shared" si="195"/>
        <v/>
      </c>
      <c r="AV47" s="10"/>
      <c r="AW47" s="18" t="str">
        <f t="shared" si="196"/>
        <v/>
      </c>
      <c r="AX47" s="10"/>
      <c r="AY47" s="18" t="str">
        <f t="shared" si="197"/>
        <v/>
      </c>
      <c r="AZ47" s="10"/>
      <c r="BA47" s="18" t="str">
        <f t="shared" si="198"/>
        <v/>
      </c>
      <c r="BB47" s="10"/>
      <c r="BC47" s="18" t="str">
        <f t="shared" si="199"/>
        <v/>
      </c>
      <c r="BD47" s="10"/>
      <c r="BE47" s="18" t="str">
        <f t="shared" si="200"/>
        <v/>
      </c>
      <c r="BF47" s="10"/>
      <c r="BG47" s="18" t="str">
        <f t="shared" si="201"/>
        <v/>
      </c>
      <c r="BH47" s="10"/>
      <c r="BI47" s="18" t="str">
        <f t="shared" si="202"/>
        <v/>
      </c>
      <c r="BK47" s="11" t="str">
        <f t="shared" si="0"/>
        <v xml:space="preserve">     External secondary branch</v>
      </c>
      <c r="BL47" s="12">
        <f t="shared" si="2"/>
        <v>7</v>
      </c>
      <c r="BM47" s="40">
        <f t="shared" si="1"/>
        <v>5.22</v>
      </c>
      <c r="BN47" s="13" t="str">
        <f t="shared" si="3"/>
        <v>–</v>
      </c>
      <c r="BO47" s="41">
        <f t="shared" si="4"/>
        <v>10.17</v>
      </c>
      <c r="BP47" s="42">
        <f t="shared" si="5"/>
        <v>29.474872953133818</v>
      </c>
      <c r="BQ47" s="14" t="str">
        <f t="shared" si="10"/>
        <v>–</v>
      </c>
      <c r="BR47" s="43">
        <f t="shared" si="6"/>
        <v>38.7434554973822</v>
      </c>
      <c r="BS47" s="44">
        <f t="shared" si="7"/>
        <v>8.1642857142857146</v>
      </c>
      <c r="BT47" s="45">
        <f t="shared" si="11"/>
        <v>34.719560989793386</v>
      </c>
      <c r="BU47" s="13">
        <f t="shared" si="8"/>
        <v>1.6130287984911842</v>
      </c>
      <c r="BV47" s="46">
        <f t="shared" si="12"/>
        <v>3.4990023774753229</v>
      </c>
      <c r="BW47" s="13">
        <f t="shared" si="9"/>
        <v>7.65</v>
      </c>
      <c r="BX47" s="14">
        <f t="shared" si="13"/>
        <v>38.192710933599599</v>
      </c>
    </row>
    <row r="48" spans="1:76" x14ac:dyDescent="0.2">
      <c r="A48" s="9" t="s">
        <v>133</v>
      </c>
      <c r="B48" s="218">
        <f>IF(AND((B45&gt;0),(B46&gt;0)),(B45/B46*100),"")</f>
        <v>49.254966887417218</v>
      </c>
      <c r="C48" s="125" t="s">
        <v>23</v>
      </c>
      <c r="D48" s="219">
        <f>IF(AND((D45&gt;0),(D46&gt;0)),(D45/D46*100),"")</f>
        <v>53.728949478749001</v>
      </c>
      <c r="E48" s="220" t="s">
        <v>23</v>
      </c>
      <c r="F48" s="219">
        <f>IF(AND((F45&gt;0),(F46&gt;0)),(F45/F46*100),"")</f>
        <v>54.407472270869825</v>
      </c>
      <c r="G48" s="220" t="s">
        <v>23</v>
      </c>
      <c r="H48" s="219">
        <f>IF(AND((H45&gt;0),(H46&gt;0)),(H45/H46*100),"")</f>
        <v>63.219227967953387</v>
      </c>
      <c r="I48" s="220" t="s">
        <v>23</v>
      </c>
      <c r="J48" s="219">
        <f>IF(AND((J45&gt;0),(J46&gt;0)),(J45/J46*100),"")</f>
        <v>38.356164383561641</v>
      </c>
      <c r="K48" s="220" t="s">
        <v>23</v>
      </c>
      <c r="L48" s="219" t="str">
        <f>IF(AND((L45&gt;0),(L46&gt;0)),(L45/L46*100),"")</f>
        <v/>
      </c>
      <c r="M48" s="220" t="s">
        <v>23</v>
      </c>
      <c r="N48" s="219" t="str">
        <f>IF(AND((N45&gt;0),(N46&gt;0)),(N45/N46*100),"")</f>
        <v/>
      </c>
      <c r="O48" s="220" t="s">
        <v>23</v>
      </c>
      <c r="P48" s="219" t="str">
        <f>IF(AND((P45&gt;0),(P46&gt;0)),(P45/P46*100),"")</f>
        <v/>
      </c>
      <c r="Q48" s="220" t="s">
        <v>23</v>
      </c>
      <c r="R48" s="219">
        <f>IF(AND((R45&gt;0),(R46&gt;0)),(R45/R46*100),"")</f>
        <v>52.883156297420328</v>
      </c>
      <c r="S48" s="220" t="s">
        <v>23</v>
      </c>
      <c r="T48" s="219">
        <f>IF(AND((T45&gt;0),(T46&gt;0)),(T45/T46*100),"")</f>
        <v>44.602272727272727</v>
      </c>
      <c r="U48" s="220" t="s">
        <v>23</v>
      </c>
      <c r="V48" s="219" t="str">
        <f>IF(AND((V45&gt;0),(V46&gt;0)),(V45/V46*100),"")</f>
        <v/>
      </c>
      <c r="W48" s="220" t="s">
        <v>23</v>
      </c>
      <c r="X48" s="219" t="str">
        <f>IF(AND((X45&gt;0),(X46&gt;0)),(X45/X46*100),"")</f>
        <v/>
      </c>
      <c r="Y48" s="220" t="s">
        <v>23</v>
      </c>
      <c r="Z48" s="219" t="str">
        <f>IF(AND((Z45&gt;0),(Z46&gt;0)),(Z45/Z46*100),"")</f>
        <v/>
      </c>
      <c r="AA48" s="220" t="s">
        <v>23</v>
      </c>
      <c r="AB48" s="219" t="str">
        <f>IF(AND((AB45&gt;0),(AB46&gt;0)),(AB45/AB46*100),"")</f>
        <v/>
      </c>
      <c r="AC48" s="220" t="s">
        <v>23</v>
      </c>
      <c r="AD48" s="219" t="str">
        <f>IF(AND((AD45&gt;0),(AD46&gt;0)),(AD45/AD46*100),"")</f>
        <v/>
      </c>
      <c r="AE48" s="220" t="s">
        <v>23</v>
      </c>
      <c r="AF48" s="219" t="str">
        <f>IF(AND((AF45&gt;0),(AF46&gt;0)),(AF45/AF46*100),"")</f>
        <v/>
      </c>
      <c r="AG48" s="220" t="s">
        <v>23</v>
      </c>
      <c r="AH48" s="219" t="str">
        <f>IF(AND((AH45&gt;0),(AH46&gt;0)),(AH45/AH46*100),"")</f>
        <v/>
      </c>
      <c r="AI48" s="220" t="s">
        <v>23</v>
      </c>
      <c r="AJ48" s="219" t="str">
        <f>IF(AND((AJ45&gt;0),(AJ46&gt;0)),(AJ45/AJ46*100),"")</f>
        <v/>
      </c>
      <c r="AK48" s="220" t="s">
        <v>23</v>
      </c>
      <c r="AL48" s="219" t="str">
        <f>IF(AND((AL45&gt;0),(AL46&gt;0)),(AL45/AL46*100),"")</f>
        <v/>
      </c>
      <c r="AM48" s="220" t="s">
        <v>23</v>
      </c>
      <c r="AN48" s="219" t="str">
        <f>IF(AND((AN45&gt;0),(AN46&gt;0)),(AN45/AN46*100),"")</f>
        <v/>
      </c>
      <c r="AO48" s="220" t="s">
        <v>23</v>
      </c>
      <c r="AP48" s="131" t="str">
        <f>IF(AND((AP45&gt;0),(AP46&gt;0)),(AP45/AP46*100),"")</f>
        <v/>
      </c>
      <c r="AQ48" s="18" t="s">
        <v>23</v>
      </c>
      <c r="AR48" s="131" t="str">
        <f>IF(AND((AR45&gt;0),(AR46&gt;0)),(AR45/AR46*100),"")</f>
        <v/>
      </c>
      <c r="AS48" s="18" t="s">
        <v>23</v>
      </c>
      <c r="AT48" s="131" t="str">
        <f>IF(AND((AT45&gt;0),(AT46&gt;0)),(AT45/AT46*100),"")</f>
        <v/>
      </c>
      <c r="AU48" s="18" t="s">
        <v>23</v>
      </c>
      <c r="AV48" s="131" t="str">
        <f>IF(AND((AV45&gt;0),(AV46&gt;0)),(AV45/AV46*100),"")</f>
        <v/>
      </c>
      <c r="AW48" s="18" t="s">
        <v>23</v>
      </c>
      <c r="AX48" s="131" t="str">
        <f>IF(AND((AX45&gt;0),(AX46&gt;0)),(AX45/AX46*100),"")</f>
        <v/>
      </c>
      <c r="AY48" s="18" t="s">
        <v>23</v>
      </c>
      <c r="AZ48" s="131" t="str">
        <f>IF(AND((AZ45&gt;0),(AZ46&gt;0)),(AZ45/AZ46*100),"")</f>
        <v/>
      </c>
      <c r="BA48" s="18" t="s">
        <v>23</v>
      </c>
      <c r="BB48" s="131" t="str">
        <f>IF(AND((BB45&gt;0),(BB46&gt;0)),(BB45/BB46*100),"")</f>
        <v/>
      </c>
      <c r="BC48" s="18" t="s">
        <v>23</v>
      </c>
      <c r="BD48" s="131" t="str">
        <f>IF(AND((BD45&gt;0),(BD46&gt;0)),(BD45/BD46*100),"")</f>
        <v/>
      </c>
      <c r="BE48" s="18" t="s">
        <v>23</v>
      </c>
      <c r="BF48" s="131" t="str">
        <f>IF(AND((BF45&gt;0),(BF46&gt;0)),(BF45/BF46*100),"")</f>
        <v/>
      </c>
      <c r="BG48" s="18" t="s">
        <v>23</v>
      </c>
      <c r="BH48" s="131" t="str">
        <f>IF(AND((BH45&gt;0),(BH46&gt;0)),(BH45/BH46*100),"")</f>
        <v/>
      </c>
      <c r="BI48" s="18" t="s">
        <v>23</v>
      </c>
      <c r="BK48" s="11" t="str">
        <f t="shared" ref="BK48" si="203">A48</f>
        <v xml:space="preserve">     External cbt ratio</v>
      </c>
      <c r="BL48" s="221">
        <f t="shared" ref="BL48:BL49" si="204">COUNT(B48,D48,F48,H48,J48,L48,N48,P48,R48,T48,V48,X48,Z48,AB48,AD48,AF48,AH48,AJ48,AL48,AN48,AP48,AR48,AT48,AV48,AX48,AZ48,BB48,BD48,BF48,BH48)</f>
        <v>7</v>
      </c>
      <c r="BM48" s="160">
        <f>IF(SUM(B48,D48,F48,H48,J48,L48,N48,P48,R48,T48,V48,X48,Z48,AB48,AD48,AF48,AH48,AJ48,AL48,AN48,AP48,AR48,AT48,AV48,AX48,AZ48,BB48,BD48,BF48,BH48)&gt;0,MIN(B48,D48,F48,H48,J48,L48,N48,P48,R48,T48,V48,X48,Z48,AB48,AD48,AF48,AH48,AJ48,AL48,AN48,AP48,AR48,AT48,AV48,AX48,AZ48,BB48,BD48,BF48,BH48),"")</f>
        <v>38.356164383561641</v>
      </c>
      <c r="BN48" s="161" t="str">
        <f>IF(COUNT(BM48)&gt;0,"–","?")</f>
        <v>–</v>
      </c>
      <c r="BO48" s="162">
        <f>IF(SUM(B48,D48,F48,H48,J48,L48,N48,P48,R48,T48,V48,X48,Z48,AB48,AD48,AF48,AH48,AJ48,AL48,AN48,AP48,AR48,AT48,AV48,AX48,AZ48,BB48,BD48,BF48,BH48)&gt;0,MAX(B48,D48,F48,H48,J48,L48,N48,P48,R48,T48,V48,X48,Z48,AB48,AD48,AF48,AH48,AJ48,AL48,AN48,AP48,AR48,AT48,AV48,AX48,AZ48,BB48,BD48,BF48,BH48),"")</f>
        <v>63.219227967953387</v>
      </c>
      <c r="BP48" s="222" t="str">
        <f t="shared" ref="BP48" si="205">IF(SUM(C48,E48,G48,I48,K48,M48,O48,Q48,S48,U48,W48,Y48,AA48,AC48,AE48,AG48,AI48,AK48,AM48,AO48,AQ48,AS48,AU48,AW48,AY48,BA48,BC48,BE48,BG48,BI48)&gt;0,MIN(C48,E48,G48,I48,K48,M48,O48,Q48,S48,U48,W48,Y48,AA48,AC48,AE48,AG48,AI48,AK48,AM48,AO48,AQ48,AS48,AU48,AW48,AY48,BA48,BC48,BE48,BG48,BI48),"")</f>
        <v/>
      </c>
      <c r="BQ48" s="164" t="s">
        <v>23</v>
      </c>
      <c r="BR48" s="223" t="str">
        <f t="shared" ref="BR48" si="206">IF(SUM(C48,E48,G48,I48,K48,M48,O48,Q48,S48,U48,W48,Y48,AA48,AC48,AE48,AG48,AI48,AK48,AM48,AO48,AQ48,AS48,AU48,AW48,AY48,BA48,BC48,BE48,BG48,BI48)&gt;0,MAX(C48,E48,G48,I48,K48,M48,O48,Q48,S48,U48,W48,Y48,AA48,AC48,AE48,AG48,AI48,AK48,AM48,AO48,AQ48,AS48,AU48,AW48,AY48,BA48,BC48,BE48,BG48,BI48),"")</f>
        <v/>
      </c>
      <c r="BS48" s="224">
        <f t="shared" ref="BS48:BS49" si="207">IF(SUM(B48,D48,F48,H48,J48,L48,N48,P48,R48,T48,V48,X48,Z48,AB48,AD48,AF48,AH48,AJ48,AL48,AN48,AP48,AR48,AT48,AV48,AX48,AZ48,BB48,BD48,BF48,BH48)&gt;0,AVERAGE(B48,D48,F48,H48,J48,L48,N48,P48,R48,T48,V48,X48,Z48,AB48,AD48,AF48,AH48,AJ48,AL48,AN48,AP48,AR48,AT48,AV48,AX48,AZ48,BB48,BD48,BF48,BH48),"?")</f>
        <v>50.921744287606309</v>
      </c>
      <c r="BT48" s="167" t="s">
        <v>23</v>
      </c>
      <c r="BU48" s="225">
        <f t="shared" ref="BU48:BU49" si="208">IF(COUNT(B48,D48,F48,H48,J48,L48,N48,P48,R48,T48,V48,X48,Z48,AB48,AD48,AF48,AH48,AJ48,AL48,AN48,AP48,AR48,AT48,AV48,AX48,AZ48,BB48,BD48,BF48,BH48)&gt;1,STDEV(B48,D48,F48,H48,J48,L48,N48,P48,R48,T48,V48,X48,Z48,AB48,AD48,AF48,AH48,AJ48,AL48,AN48,AP48,AR48,AT48,AV48,AX48,AZ48,BB48,BD48,BF48,BH48),"?")</f>
        <v>7.9132126696189289</v>
      </c>
      <c r="BV48" s="168" t="s">
        <v>23</v>
      </c>
      <c r="BW48" s="161">
        <f>IF(COUNT(B48)&gt;0,B48,"?")</f>
        <v>49.254966887417218</v>
      </c>
      <c r="BX48" s="169" t="s">
        <v>23</v>
      </c>
    </row>
    <row r="49" spans="1:76" s="232" customFormat="1" x14ac:dyDescent="0.2">
      <c r="A49" s="226" t="s">
        <v>134</v>
      </c>
      <c r="B49" s="227">
        <f>IF(AND((B47&gt;0),(B46&gt;0)),(B47/B46*100),"")</f>
        <v>63.327814569536422</v>
      </c>
      <c r="C49" s="228" t="s">
        <v>23</v>
      </c>
      <c r="D49" s="229">
        <f>IF(AND((D47&gt;0),(D46&gt;0)),(D47/D46*100),"")</f>
        <v>61.347233360064159</v>
      </c>
      <c r="E49" s="230" t="s">
        <v>23</v>
      </c>
      <c r="F49" s="229">
        <f>IF(AND((F47&gt;0),(F46&gt;0)),(F47/F46*100),"")</f>
        <v>59.369527145359022</v>
      </c>
      <c r="G49" s="230" t="s">
        <v>23</v>
      </c>
      <c r="H49" s="229">
        <f>IF(AND((H47&gt;0),(H46&gt;0)),(H47/H46*100),"")</f>
        <v>69.410050983248354</v>
      </c>
      <c r="I49" s="230" t="s">
        <v>23</v>
      </c>
      <c r="J49" s="229">
        <f>IF(AND((J47&gt;0),(J46&gt;0)),(J47/J46*100),"")</f>
        <v>59.589041095890408</v>
      </c>
      <c r="K49" s="230" t="s">
        <v>23</v>
      </c>
      <c r="L49" s="229" t="str">
        <f>IF(AND((L47&gt;0),(L46&gt;0)),(L47/L46*100),"")</f>
        <v/>
      </c>
      <c r="M49" s="230" t="s">
        <v>23</v>
      </c>
      <c r="N49" s="229" t="str">
        <f>IF(AND((N47&gt;0),(N46&gt;0)),(N47/N46*100),"")</f>
        <v/>
      </c>
      <c r="O49" s="230" t="s">
        <v>23</v>
      </c>
      <c r="P49" s="229" t="str">
        <f>IF(AND((P47&gt;0),(P46&gt;0)),(P47/P46*100),"")</f>
        <v/>
      </c>
      <c r="Q49" s="230" t="s">
        <v>23</v>
      </c>
      <c r="R49" s="229">
        <f>IF(AND((R47&gt;0),(R46&gt;0)),(R47/R46*100),"")</f>
        <v>61.077389984825501</v>
      </c>
      <c r="S49" s="230" t="s">
        <v>23</v>
      </c>
      <c r="T49" s="229">
        <f>IF(AND((T47&gt;0),(T46&gt;0)),(T47/T46*100),"")</f>
        <v>63.06818181818182</v>
      </c>
      <c r="U49" s="230" t="s">
        <v>23</v>
      </c>
      <c r="V49" s="229" t="str">
        <f>IF(AND((V47&gt;0),(V46&gt;0)),(V47/V46*100),"")</f>
        <v/>
      </c>
      <c r="W49" s="230" t="s">
        <v>23</v>
      </c>
      <c r="X49" s="229" t="str">
        <f>IF(AND((X47&gt;0),(X46&gt;0)),(X47/X46*100),"")</f>
        <v/>
      </c>
      <c r="Y49" s="230" t="s">
        <v>23</v>
      </c>
      <c r="Z49" s="229" t="str">
        <f>IF(AND((Z47&gt;0),(Z46&gt;0)),(Z47/Z46*100),"")</f>
        <v/>
      </c>
      <c r="AA49" s="230" t="s">
        <v>23</v>
      </c>
      <c r="AB49" s="229" t="str">
        <f>IF(AND((AB47&gt;0),(AB46&gt;0)),(AB47/AB46*100),"")</f>
        <v/>
      </c>
      <c r="AC49" s="230" t="s">
        <v>23</v>
      </c>
      <c r="AD49" s="229" t="str">
        <f>IF(AND((AD47&gt;0),(AD46&gt;0)),(AD47/AD46*100),"")</f>
        <v/>
      </c>
      <c r="AE49" s="230" t="s">
        <v>23</v>
      </c>
      <c r="AF49" s="229" t="str">
        <f>IF(AND((AF47&gt;0),(AF46&gt;0)),(AF47/AF46*100),"")</f>
        <v/>
      </c>
      <c r="AG49" s="230" t="s">
        <v>23</v>
      </c>
      <c r="AH49" s="229" t="str">
        <f>IF(AND((AH47&gt;0),(AH46&gt;0)),(AH47/AH46*100),"")</f>
        <v/>
      </c>
      <c r="AI49" s="230" t="s">
        <v>23</v>
      </c>
      <c r="AJ49" s="229" t="str">
        <f>IF(AND((AJ47&gt;0),(AJ46&gt;0)),(AJ47/AJ46*100),"")</f>
        <v/>
      </c>
      <c r="AK49" s="230" t="s">
        <v>23</v>
      </c>
      <c r="AL49" s="229" t="str">
        <f>IF(AND((AL47&gt;0),(AL46&gt;0)),(AL47/AL46*100),"")</f>
        <v/>
      </c>
      <c r="AM49" s="230" t="s">
        <v>23</v>
      </c>
      <c r="AN49" s="229" t="str">
        <f>IF(AND((AN47&gt;0),(AN46&gt;0)),(AN47/AN46*100),"")</f>
        <v/>
      </c>
      <c r="AO49" s="230" t="s">
        <v>23</v>
      </c>
      <c r="AP49" s="231" t="str">
        <f>IF(AND((AP47&gt;0),(AP46&gt;0)),(AP47/AP46*100),"")</f>
        <v/>
      </c>
      <c r="AQ49" s="228" t="s">
        <v>23</v>
      </c>
      <c r="AR49" s="231" t="str">
        <f>IF(AND((AR47&gt;0),(AR46&gt;0)),(AR47/AR46*100),"")</f>
        <v/>
      </c>
      <c r="AS49" s="228" t="s">
        <v>23</v>
      </c>
      <c r="AT49" s="231" t="str">
        <f>IF(AND((AT47&gt;0),(AT46&gt;0)),(AT47/AT46*100),"")</f>
        <v/>
      </c>
      <c r="AU49" s="228" t="s">
        <v>23</v>
      </c>
      <c r="AV49" s="231" t="str">
        <f>IF(AND((AV47&gt;0),(AV46&gt;0)),(AV47/AV46*100),"")</f>
        <v/>
      </c>
      <c r="AW49" s="228" t="s">
        <v>23</v>
      </c>
      <c r="AX49" s="231" t="str">
        <f>IF(AND((AX47&gt;0),(AX46&gt;0)),(AX47/AX46*100),"")</f>
        <v/>
      </c>
      <c r="AY49" s="228" t="s">
        <v>23</v>
      </c>
      <c r="AZ49" s="231" t="str">
        <f>IF(AND((AZ47&gt;0),(AZ46&gt;0)),(AZ47/AZ46*100),"")</f>
        <v/>
      </c>
      <c r="BA49" s="228" t="s">
        <v>23</v>
      </c>
      <c r="BB49" s="231" t="str">
        <f>IF(AND((BB47&gt;0),(BB46&gt;0)),(BB47/BB46*100),"")</f>
        <v/>
      </c>
      <c r="BC49" s="228" t="s">
        <v>23</v>
      </c>
      <c r="BD49" s="231" t="str">
        <f>IF(AND((BD47&gt;0),(BD46&gt;0)),(BD47/BD46*100),"")</f>
        <v/>
      </c>
      <c r="BE49" s="228" t="s">
        <v>23</v>
      </c>
      <c r="BF49" s="231" t="str">
        <f>IF(AND((BF47&gt;0),(BF46&gt;0)),(BF47/BF46*100),"")</f>
        <v/>
      </c>
      <c r="BG49" s="228" t="s">
        <v>23</v>
      </c>
      <c r="BH49" s="231" t="str">
        <f>IF(AND((BH47&gt;0),(BH46&gt;0)),(BH47/BH46*100),"")</f>
        <v/>
      </c>
      <c r="BI49" s="228" t="s">
        <v>23</v>
      </c>
      <c r="BK49" s="233" t="s">
        <v>135</v>
      </c>
      <c r="BL49" s="221">
        <f t="shared" si="204"/>
        <v>7</v>
      </c>
      <c r="BM49" s="234">
        <f t="shared" ref="BM49" si="209">IF(SUM(B49,D49,F49,H49,J49,L49,N49,P49,R49,T49,V49,X49,Z49,AB49,AD49,AF49,AH49,AJ49,AL49,AN49,AP49,AR49,AT49,AV49,AX49,AZ49,BB49,BD49,BF49,BH49)&gt;0,MIN(B49,D49,F49,H49,J49,L49,N49,P49,R49,T49,V49,X49,Z49,AB49,AD49,AF49,AH49,AJ49,AL49,AN49,AP49,AR49,AT49,AV49,AX49,AZ49,BB49,BD49,BF49,BH49),"")</f>
        <v>59.369527145359022</v>
      </c>
      <c r="BN49" s="225" t="str">
        <f t="shared" ref="BN49" si="210">IF(COUNT(BM49)&gt;0,"–","?")</f>
        <v>–</v>
      </c>
      <c r="BO49" s="235">
        <f t="shared" ref="BO49" si="211">IF(SUM(B49,D49,F49,H49,J49,L49,N49,P49,R49,T49,V49,X49,Z49,AB49,AD49,AF49,AH49,AJ49,AL49,AN49,AP49,AR49,AT49,AV49,AX49,AZ49,BB49,BD49,BF49,BH49)&gt;0,MAX(B49,D49,F49,H49,J49,L49,N49,P49,R49,T49,V49,X49,Z49,AB49,AD49,AF49,AH49,AJ49,AL49,AN49,AP49,AR49,AT49,AV49,AX49,AZ49,BB49,BD49,BF49,BH49),"")</f>
        <v>69.410050983248354</v>
      </c>
      <c r="BP49" s="222"/>
      <c r="BQ49" s="236"/>
      <c r="BR49" s="223"/>
      <c r="BS49" s="224">
        <f t="shared" si="207"/>
        <v>62.455605565300814</v>
      </c>
      <c r="BT49" s="237"/>
      <c r="BU49" s="225">
        <f t="shared" si="208"/>
        <v>3.4246495754261144</v>
      </c>
      <c r="BV49" s="238"/>
      <c r="BW49" s="225"/>
      <c r="BX49" s="236"/>
    </row>
    <row r="50" spans="1:76" x14ac:dyDescent="0.2">
      <c r="A50" s="9" t="s">
        <v>129</v>
      </c>
      <c r="B50" s="130">
        <v>16.8</v>
      </c>
      <c r="C50" s="125">
        <f>IF(AND((B50&gt;0),(B$5&gt;0)),(B50/B$5*100),"")</f>
        <v>83.874188716924607</v>
      </c>
      <c r="D50" s="131">
        <v>18.43</v>
      </c>
      <c r="E50" s="18">
        <f t="shared" si="157"/>
        <v>74.434571890145378</v>
      </c>
      <c r="F50" s="131">
        <v>24.33</v>
      </c>
      <c r="G50" s="18">
        <f t="shared" ref="G50" si="212">IF(AND((F50&gt;0),(F$5&gt;0)),(F50/F$5*100),"")</f>
        <v>84.951117318435749</v>
      </c>
      <c r="H50" s="219">
        <v>18.809999999999999</v>
      </c>
      <c r="I50" s="18">
        <f t="shared" si="176"/>
        <v>67.250625670361103</v>
      </c>
      <c r="J50" s="131">
        <v>11.95</v>
      </c>
      <c r="K50" s="18">
        <f t="shared" si="177"/>
        <v>67.476002258610947</v>
      </c>
      <c r="L50" s="131"/>
      <c r="M50" s="18"/>
      <c r="N50" s="131"/>
      <c r="O50" s="18"/>
      <c r="P50" s="131"/>
      <c r="Q50" s="18"/>
      <c r="R50" s="131">
        <v>19.2</v>
      </c>
      <c r="S50" s="18">
        <f t="shared" ref="S50" si="213">IF(AND((R50&gt;0),(R$5&gt;0)),(R50/R$5*100),"")</f>
        <v>86.214638527166585</v>
      </c>
      <c r="T50" s="131">
        <v>18.22</v>
      </c>
      <c r="U50" s="18">
        <f t="shared" ref="U50" si="214">IF(AND((T50&gt;0),(T$5&gt;0)),(T50/T$5*100),"")</f>
        <v>79.493891797556699</v>
      </c>
      <c r="V50" s="131"/>
      <c r="W50" s="18"/>
      <c r="X50" s="131"/>
      <c r="Y50" s="18"/>
      <c r="Z50" s="131"/>
      <c r="AA50" s="18"/>
      <c r="AB50" s="131"/>
      <c r="AC50" s="18"/>
      <c r="AD50" s="131"/>
      <c r="AE50" s="18"/>
      <c r="AF50" s="131"/>
      <c r="AG50" s="18"/>
      <c r="AH50" s="131"/>
      <c r="AI50" s="18"/>
      <c r="AJ50" s="131"/>
      <c r="AK50" s="18"/>
      <c r="AL50" s="131"/>
      <c r="AM50" s="18"/>
      <c r="AN50" s="131"/>
      <c r="AO50" s="18"/>
      <c r="AP50" s="131"/>
      <c r="AQ50" s="18"/>
      <c r="AR50" s="131"/>
      <c r="AS50" s="18"/>
      <c r="AT50" s="131"/>
      <c r="AU50" s="18"/>
      <c r="AV50" s="131"/>
      <c r="AW50" s="18"/>
      <c r="AX50" s="131"/>
      <c r="AY50" s="18"/>
      <c r="AZ50" s="131"/>
      <c r="BA50" s="18"/>
      <c r="BB50" s="131"/>
      <c r="BC50" s="18"/>
      <c r="BD50" s="131"/>
      <c r="BE50" s="18"/>
      <c r="BF50" s="131"/>
      <c r="BG50" s="18"/>
      <c r="BH50" s="131"/>
      <c r="BI50" s="18"/>
      <c r="BK50" s="11" t="str">
        <f t="shared" ref="BK50" si="215">A50</f>
        <v xml:space="preserve">     External total</v>
      </c>
      <c r="BL50" s="12">
        <f t="shared" ref="BL50" si="216">COUNT(B50,D50,F50,H50,J50,L50,N50,P50,R50,T50,V50,X50,Z50,AB50,AD50,AF50,AH50,AJ50,AL50,AN50,AP50,AR50,AT50,AV50,AX50,AZ50,BB50,BD50,BF50,BH50)</f>
        <v>7</v>
      </c>
      <c r="BM50" s="40">
        <f t="shared" ref="BM50" si="217">IF(SUM(B50,D50,F50,H50,J50,L50,N50,P50,R50,T50,V50,X50,Z50,AB50,AD50,AF50,AH50,AJ50,AL50,AN50,AP50,AR50,AT50,AV50,AX50,AZ50,BB50,BD50,BF50,BH50)&gt;0,MIN(B50,D50,F50,H50,J50,L50,N50,P50,R50,T50,V50,X50,Z50,AB50,AD50,AF50,AH50,AJ50,AL50,AN50,AP50,AR50,AT50,AV50,AX50,AZ50,BB50,BD50,BF50,BH50),"")</f>
        <v>11.95</v>
      </c>
      <c r="BN50" s="13" t="str">
        <f t="shared" ref="BN50" si="218">IF(COUNT(BM50)&gt;0,"–","?")</f>
        <v>–</v>
      </c>
      <c r="BO50" s="41">
        <f t="shared" ref="BO50" si="219">IF(SUM(B50,D50,F50,H50,J50,L50,N50,P50,R50,T50,V50,X50,Z50,AB50,AD50,AF50,AH50,AJ50,AL50,AN50,AP50,AR50,AT50,AV50,AX50,AZ50,BB50,BD50,BF50,BH50)&gt;0,MAX(B50,D50,F50,H50,J50,L50,N50,P50,R50,T50,V50,X50,Z50,AB50,AD50,AF50,AH50,AJ50,AL50,AN50,AP50,AR50,AT50,AV50,AX50,AZ50,BB50,BD50,BF50,BH50),"")</f>
        <v>24.33</v>
      </c>
      <c r="BP50" s="42">
        <f t="shared" ref="BP50" si="220">IF(SUM(C50,E50,G50,I50,K50,M50,O50,Q50,S50,U50,W50,Y50,AA50,AC50,AE50,AG50,AI50,AK50,AM50,AO50,AQ50,AS50,AU50,AW50,AY50,BA50,BC50,BE50,BG50,BI50)&gt;0,MIN(C50,E50,G50,I50,K50,M50,O50,Q50,S50,U50,W50,Y50,AA50,AC50,AE50,AG50,AI50,AK50,AM50,AO50,AQ50,AS50,AU50,AW50,AY50,BA50,BC50,BE50,BG50,BI50),"")</f>
        <v>67.250625670361103</v>
      </c>
      <c r="BQ50" s="14" t="str">
        <f t="shared" ref="BQ50" si="221">IF(COUNT(BP50)&gt;0,"–","?")</f>
        <v>–</v>
      </c>
      <c r="BR50" s="43">
        <f t="shared" ref="BR50" si="222">IF(SUM(C50,E50,G50,I50,K50,M50,O50,Q50,S50,U50,W50,Y50,AA50,AC50,AE50,AG50,AI50,AK50,AM50,AO50,AQ50,AS50,AU50,AW50,AY50,BA50,BC50,BE50,BG50,BI50)&gt;0,MAX(C50,E50,G50,I50,K50,M50,O50,Q50,S50,U50,W50,Y50,AA50,AC50,AE50,AG50,AI50,AK50,AM50,AO50,AQ50,AS50,AU50,AW50,AY50,BA50,BC50,BE50,BG50,BI50),"")</f>
        <v>86.214638527166585</v>
      </c>
      <c r="BS50" s="44">
        <f t="shared" ref="BS50" si="223">IF(SUM(B50,D50,F50,H50,J50,L50,N50,P50,R50,T50,V50,X50,Z50,AB50,AD50,AF50,AH50,AJ50,AL50,AN50,AP50,AR50,AT50,AV50,AX50,AZ50,BB50,BD50,BF50,BH50)&gt;0,AVERAGE(B50,D50,F50,H50,J50,L50,N50,P50,R50,T50,V50,X50,Z50,AB50,AD50,AF50,AH50,AJ50,AL50,AN50,AP50,AR50,AT50,AV50,AX50,AZ50,BB50,BD50,BF50,BH50),"?")</f>
        <v>18.248571428571431</v>
      </c>
      <c r="BT50" s="45">
        <f t="shared" ref="BT50" si="224">IF(SUM(C50,E50,G50,I50,K50,M50,O50,Q50,S50,U50,W50,Y50,AA50,AC50,AE50,AG50,AI50,AK50,AM50,AO50,AQ50,AS50,AU50,AW50,AY50,BA50,BC50,BE50,BG50,BI50)&gt;0,AVERAGE(C50,E50,G50,I50,K50,M50,O50,Q50,S50,U50,W50,Y50,AA50,AC50,AE50,AG50,AI50,AK50,AM50,AO50,AQ50,AS50,AU50,AW50,AY50,BA50,BC50,BE50,BG50,BI50),"?")</f>
        <v>77.670719454171589</v>
      </c>
      <c r="BU50" s="13">
        <f t="shared" ref="BU50" si="225">IF(COUNT(B50,D50,F50,H50,J50,L50,N50,P50,R50,T50,V50,X50,Z50,AB50,AD50,AF50,AH50,AJ50,AL50,AN50,AP50,AR50,AT50,AV50,AX50,AZ50,BB50,BD50,BF50,BH50)&gt;1,STDEV(B50,D50,F50,H50,J50,L50,N50,P50,R50,T50,V50,X50,Z50,AB50,AD50,AF50,AH50,AJ50,AL50,AN50,AP50,AR50,AT50,AV50,AX50,AZ50,BB50,BD50,BF50,BH50),"?")</f>
        <v>3.6516728064976194</v>
      </c>
      <c r="BV50" s="46">
        <f t="shared" ref="BV50" si="226">IF(COUNT(C50,E50,G50,I50,K50,M50,O50,Q50,S50,U50,W50,Y50,AA50,AC50,AE50,AG50,AI50,AK50,AM50,AO50,AQ50,AS50,AU50,AW50,AY50,BA50,BC50,BE50,BG50,BI50)&gt;1,STDEV(C50,E50,G50,I50,K50,M50,O50,Q50,S50,U50,W50,Y50,AA50,AC50,AE50,AG50,AI50,AK50,AM50,AO50,AQ50,AS50,AU50,AW50,AY50,BA50,BC50,BE50,BG50,BI50),"?")</f>
        <v>8.0704502011194545</v>
      </c>
      <c r="BW50" s="13">
        <f t="shared" ref="BW50" si="227">IF(COUNT(B50)&gt;0,B50,"?")</f>
        <v>16.8</v>
      </c>
      <c r="BX50" s="14">
        <f t="shared" ref="BX50" si="228">IF(COUNT(C50)&gt;0,C50,"?")</f>
        <v>83.874188716924607</v>
      </c>
    </row>
    <row r="51" spans="1:76" x14ac:dyDescent="0.2">
      <c r="A51" s="9" t="s">
        <v>39</v>
      </c>
      <c r="B51" s="124">
        <v>5.3</v>
      </c>
      <c r="C51" s="125">
        <f t="shared" si="174"/>
        <v>26.460309535696453</v>
      </c>
      <c r="D51" s="10">
        <v>6.29</v>
      </c>
      <c r="E51" s="18">
        <f t="shared" si="157"/>
        <v>25.403877221324716</v>
      </c>
      <c r="F51" s="10">
        <v>9.31</v>
      </c>
      <c r="G51" s="18">
        <f t="shared" si="175"/>
        <v>32.506983240223462</v>
      </c>
      <c r="H51" s="242">
        <v>5.7</v>
      </c>
      <c r="I51" s="18">
        <f t="shared" si="176"/>
        <v>20.378977475867003</v>
      </c>
      <c r="J51" s="10">
        <v>3.8</v>
      </c>
      <c r="K51" s="18">
        <f t="shared" si="177"/>
        <v>21.456804065499714</v>
      </c>
      <c r="L51" s="10"/>
      <c r="M51" s="18" t="str">
        <f t="shared" si="178"/>
        <v/>
      </c>
      <c r="N51" s="10"/>
      <c r="O51" s="18" t="str">
        <f t="shared" si="179"/>
        <v/>
      </c>
      <c r="P51" s="10"/>
      <c r="Q51" s="18" t="str">
        <f t="shared" si="180"/>
        <v/>
      </c>
      <c r="R51" s="10">
        <v>6.53</v>
      </c>
      <c r="S51" s="18">
        <f t="shared" si="181"/>
        <v>29.321957790749892</v>
      </c>
      <c r="T51" s="10"/>
      <c r="U51" s="18" t="str">
        <f t="shared" si="182"/>
        <v/>
      </c>
      <c r="V51" s="10"/>
      <c r="W51" s="18" t="str">
        <f t="shared" si="183"/>
        <v/>
      </c>
      <c r="X51" s="10"/>
      <c r="Y51" s="18" t="str">
        <f t="shared" si="184"/>
        <v/>
      </c>
      <c r="Z51" s="10"/>
      <c r="AA51" s="18" t="str">
        <f t="shared" si="185"/>
        <v/>
      </c>
      <c r="AB51" s="10"/>
      <c r="AC51" s="18" t="str">
        <f t="shared" si="186"/>
        <v/>
      </c>
      <c r="AD51" s="10"/>
      <c r="AE51" s="18" t="str">
        <f t="shared" si="187"/>
        <v/>
      </c>
      <c r="AF51" s="10"/>
      <c r="AG51" s="18" t="str">
        <f t="shared" si="188"/>
        <v/>
      </c>
      <c r="AH51" s="10"/>
      <c r="AI51" s="18" t="str">
        <f t="shared" si="189"/>
        <v/>
      </c>
      <c r="AJ51" s="10"/>
      <c r="AK51" s="18" t="str">
        <f t="shared" si="190"/>
        <v/>
      </c>
      <c r="AL51" s="10"/>
      <c r="AM51" s="18" t="str">
        <f t="shared" si="191"/>
        <v/>
      </c>
      <c r="AN51" s="10"/>
      <c r="AO51" s="18" t="str">
        <f t="shared" si="192"/>
        <v/>
      </c>
      <c r="AP51" s="10"/>
      <c r="AQ51" s="18" t="str">
        <f t="shared" si="193"/>
        <v/>
      </c>
      <c r="AR51" s="10"/>
      <c r="AS51" s="18" t="str">
        <f t="shared" si="194"/>
        <v/>
      </c>
      <c r="AT51" s="10"/>
      <c r="AU51" s="18" t="str">
        <f t="shared" si="195"/>
        <v/>
      </c>
      <c r="AV51" s="10"/>
      <c r="AW51" s="18" t="str">
        <f t="shared" si="196"/>
        <v/>
      </c>
      <c r="AX51" s="10"/>
      <c r="AY51" s="18" t="str">
        <f t="shared" si="197"/>
        <v/>
      </c>
      <c r="AZ51" s="10"/>
      <c r="BA51" s="18" t="str">
        <f t="shared" si="198"/>
        <v/>
      </c>
      <c r="BB51" s="10"/>
      <c r="BC51" s="18" t="str">
        <f t="shared" si="199"/>
        <v/>
      </c>
      <c r="BD51" s="10"/>
      <c r="BE51" s="18" t="str">
        <f t="shared" si="200"/>
        <v/>
      </c>
      <c r="BF51" s="10"/>
      <c r="BG51" s="18" t="str">
        <f t="shared" si="201"/>
        <v/>
      </c>
      <c r="BH51" s="10"/>
      <c r="BI51" s="18" t="str">
        <f t="shared" si="202"/>
        <v/>
      </c>
      <c r="BK51" s="11" t="str">
        <f t="shared" si="0"/>
        <v xml:space="preserve">     Internal base</v>
      </c>
      <c r="BL51" s="12">
        <f t="shared" si="2"/>
        <v>6</v>
      </c>
      <c r="BM51" s="40">
        <f t="shared" si="1"/>
        <v>3.8</v>
      </c>
      <c r="BN51" s="13" t="str">
        <f t="shared" si="3"/>
        <v>–</v>
      </c>
      <c r="BO51" s="41">
        <f t="shared" si="4"/>
        <v>9.31</v>
      </c>
      <c r="BP51" s="42">
        <f t="shared" si="5"/>
        <v>20.378977475867003</v>
      </c>
      <c r="BQ51" s="14" t="str">
        <f t="shared" si="10"/>
        <v>–</v>
      </c>
      <c r="BR51" s="43">
        <f t="shared" si="6"/>
        <v>32.506983240223462</v>
      </c>
      <c r="BS51" s="44">
        <f t="shared" si="7"/>
        <v>6.1550000000000002</v>
      </c>
      <c r="BT51" s="45">
        <f t="shared" si="11"/>
        <v>25.921484888226871</v>
      </c>
      <c r="BU51" s="13">
        <f t="shared" si="8"/>
        <v>1.8219193176427964</v>
      </c>
      <c r="BV51" s="46">
        <f t="shared" si="12"/>
        <v>4.6074508671800904</v>
      </c>
      <c r="BW51" s="13">
        <f t="shared" si="9"/>
        <v>5.3</v>
      </c>
      <c r="BX51" s="14">
        <f t="shared" si="13"/>
        <v>26.460309535696453</v>
      </c>
    </row>
    <row r="52" spans="1:76" x14ac:dyDescent="0.2">
      <c r="A52" s="9" t="s">
        <v>40</v>
      </c>
      <c r="B52" s="124">
        <v>8.51</v>
      </c>
      <c r="C52" s="125">
        <f t="shared" si="174"/>
        <v>42.486270594108831</v>
      </c>
      <c r="D52" s="10">
        <v>7.88</v>
      </c>
      <c r="E52" s="18">
        <f t="shared" si="157"/>
        <v>31.825525040387721</v>
      </c>
      <c r="F52" s="10">
        <v>10.91</v>
      </c>
      <c r="G52" s="18">
        <f t="shared" si="175"/>
        <v>38.093575418994412</v>
      </c>
      <c r="H52" s="242">
        <v>9.08</v>
      </c>
      <c r="I52" s="18">
        <f t="shared" si="176"/>
        <v>32.463353593135501</v>
      </c>
      <c r="J52" s="10">
        <v>5.75</v>
      </c>
      <c r="K52" s="18">
        <f t="shared" si="177"/>
        <v>32.467532467532465</v>
      </c>
      <c r="L52" s="10"/>
      <c r="M52" s="18" t="str">
        <f t="shared" si="178"/>
        <v/>
      </c>
      <c r="N52" s="10"/>
      <c r="O52" s="18" t="str">
        <f t="shared" si="179"/>
        <v/>
      </c>
      <c r="P52" s="10"/>
      <c r="Q52" s="18" t="str">
        <f t="shared" si="180"/>
        <v/>
      </c>
      <c r="R52" s="10">
        <v>9.3800000000000008</v>
      </c>
      <c r="S52" s="18">
        <f t="shared" si="181"/>
        <v>42.119443197126181</v>
      </c>
      <c r="T52" s="10"/>
      <c r="U52" s="18" t="str">
        <f t="shared" si="182"/>
        <v/>
      </c>
      <c r="V52" s="10"/>
      <c r="W52" s="18" t="str">
        <f t="shared" si="183"/>
        <v/>
      </c>
      <c r="X52" s="10"/>
      <c r="Y52" s="18" t="str">
        <f t="shared" si="184"/>
        <v/>
      </c>
      <c r="Z52" s="10"/>
      <c r="AA52" s="18" t="str">
        <f t="shared" si="185"/>
        <v/>
      </c>
      <c r="AB52" s="10"/>
      <c r="AC52" s="18" t="str">
        <f t="shared" si="186"/>
        <v/>
      </c>
      <c r="AD52" s="10"/>
      <c r="AE52" s="18" t="str">
        <f t="shared" si="187"/>
        <v/>
      </c>
      <c r="AF52" s="10"/>
      <c r="AG52" s="18" t="str">
        <f t="shared" si="188"/>
        <v/>
      </c>
      <c r="AH52" s="10"/>
      <c r="AI52" s="18" t="str">
        <f t="shared" si="189"/>
        <v/>
      </c>
      <c r="AJ52" s="10"/>
      <c r="AK52" s="18" t="str">
        <f t="shared" si="190"/>
        <v/>
      </c>
      <c r="AL52" s="10"/>
      <c r="AM52" s="18" t="str">
        <f t="shared" si="191"/>
        <v/>
      </c>
      <c r="AN52" s="10"/>
      <c r="AO52" s="18" t="str">
        <f t="shared" si="192"/>
        <v/>
      </c>
      <c r="AP52" s="10"/>
      <c r="AQ52" s="18" t="str">
        <f t="shared" si="193"/>
        <v/>
      </c>
      <c r="AR52" s="10"/>
      <c r="AS52" s="18" t="str">
        <f t="shared" si="194"/>
        <v/>
      </c>
      <c r="AT52" s="10"/>
      <c r="AU52" s="18" t="str">
        <f t="shared" si="195"/>
        <v/>
      </c>
      <c r="AV52" s="10"/>
      <c r="AW52" s="18" t="str">
        <f t="shared" si="196"/>
        <v/>
      </c>
      <c r="AX52" s="10"/>
      <c r="AY52" s="18" t="str">
        <f t="shared" si="197"/>
        <v/>
      </c>
      <c r="AZ52" s="10"/>
      <c r="BA52" s="18" t="str">
        <f t="shared" si="198"/>
        <v/>
      </c>
      <c r="BB52" s="10"/>
      <c r="BC52" s="18" t="str">
        <f t="shared" si="199"/>
        <v/>
      </c>
      <c r="BD52" s="10"/>
      <c r="BE52" s="18" t="str">
        <f t="shared" si="200"/>
        <v/>
      </c>
      <c r="BF52" s="10"/>
      <c r="BG52" s="18" t="str">
        <f t="shared" si="201"/>
        <v/>
      </c>
      <c r="BH52" s="10"/>
      <c r="BI52" s="18" t="str">
        <f t="shared" si="202"/>
        <v/>
      </c>
      <c r="BK52" s="11" t="str">
        <f t="shared" si="0"/>
        <v xml:space="preserve">     Internal primary branch</v>
      </c>
      <c r="BL52" s="12">
        <f t="shared" si="2"/>
        <v>6</v>
      </c>
      <c r="BM52" s="40">
        <f t="shared" si="1"/>
        <v>5.75</v>
      </c>
      <c r="BN52" s="13" t="str">
        <f t="shared" si="3"/>
        <v>–</v>
      </c>
      <c r="BO52" s="41">
        <f t="shared" si="4"/>
        <v>10.91</v>
      </c>
      <c r="BP52" s="42">
        <f t="shared" si="5"/>
        <v>31.825525040387721</v>
      </c>
      <c r="BQ52" s="14" t="str">
        <f t="shared" si="10"/>
        <v>–</v>
      </c>
      <c r="BR52" s="43">
        <f t="shared" si="6"/>
        <v>42.486270594108831</v>
      </c>
      <c r="BS52" s="44">
        <f t="shared" si="7"/>
        <v>8.5850000000000009</v>
      </c>
      <c r="BT52" s="45">
        <f t="shared" si="11"/>
        <v>36.575950051880852</v>
      </c>
      <c r="BU52" s="13">
        <f t="shared" si="8"/>
        <v>1.7217752466567708</v>
      </c>
      <c r="BV52" s="46">
        <f t="shared" si="12"/>
        <v>4.9864711848732979</v>
      </c>
      <c r="BW52" s="13">
        <f t="shared" si="9"/>
        <v>8.51</v>
      </c>
      <c r="BX52" s="14">
        <f t="shared" si="13"/>
        <v>42.486270594108831</v>
      </c>
    </row>
    <row r="53" spans="1:76" x14ac:dyDescent="0.2">
      <c r="A53" s="9" t="s">
        <v>41</v>
      </c>
      <c r="B53" s="124">
        <v>6.1</v>
      </c>
      <c r="C53" s="125">
        <f t="shared" si="174"/>
        <v>30.454318522216674</v>
      </c>
      <c r="D53" s="10">
        <v>6.3</v>
      </c>
      <c r="E53" s="18">
        <f t="shared" si="157"/>
        <v>25.444264943457185</v>
      </c>
      <c r="F53" s="10">
        <v>9.75</v>
      </c>
      <c r="G53" s="18">
        <f t="shared" si="175"/>
        <v>34.043296089385471</v>
      </c>
      <c r="H53" s="242">
        <v>6.95</v>
      </c>
      <c r="I53" s="18">
        <f t="shared" si="176"/>
        <v>24.848051483732572</v>
      </c>
      <c r="J53" s="10">
        <v>4.26</v>
      </c>
      <c r="K53" s="18">
        <f t="shared" si="177"/>
        <v>24.054206662902313</v>
      </c>
      <c r="L53" s="10"/>
      <c r="M53" s="18" t="str">
        <f t="shared" si="178"/>
        <v/>
      </c>
      <c r="N53" s="10"/>
      <c r="O53" s="18" t="str">
        <f t="shared" si="179"/>
        <v/>
      </c>
      <c r="P53" s="10"/>
      <c r="Q53" s="18" t="str">
        <f t="shared" si="180"/>
        <v/>
      </c>
      <c r="R53" s="10">
        <v>7.08</v>
      </c>
      <c r="S53" s="18">
        <f t="shared" si="181"/>
        <v>31.791647956892682</v>
      </c>
      <c r="T53" s="10"/>
      <c r="U53" s="18" t="str">
        <f t="shared" si="182"/>
        <v/>
      </c>
      <c r="V53" s="10"/>
      <c r="W53" s="18" t="str">
        <f t="shared" si="183"/>
        <v/>
      </c>
      <c r="X53" s="10"/>
      <c r="Y53" s="18" t="str">
        <f t="shared" si="184"/>
        <v/>
      </c>
      <c r="Z53" s="10"/>
      <c r="AA53" s="18" t="str">
        <f t="shared" si="185"/>
        <v/>
      </c>
      <c r="AB53" s="10"/>
      <c r="AC53" s="18" t="str">
        <f t="shared" si="186"/>
        <v/>
      </c>
      <c r="AD53" s="10"/>
      <c r="AE53" s="18" t="str">
        <f t="shared" si="187"/>
        <v/>
      </c>
      <c r="AF53" s="10"/>
      <c r="AG53" s="18" t="str">
        <f t="shared" si="188"/>
        <v/>
      </c>
      <c r="AH53" s="10"/>
      <c r="AI53" s="18" t="str">
        <f t="shared" si="189"/>
        <v/>
      </c>
      <c r="AJ53" s="10"/>
      <c r="AK53" s="18" t="str">
        <f t="shared" si="190"/>
        <v/>
      </c>
      <c r="AL53" s="10"/>
      <c r="AM53" s="18" t="str">
        <f t="shared" si="191"/>
        <v/>
      </c>
      <c r="AN53" s="10"/>
      <c r="AO53" s="18" t="str">
        <f t="shared" si="192"/>
        <v/>
      </c>
      <c r="AP53" s="10"/>
      <c r="AQ53" s="18" t="str">
        <f t="shared" si="193"/>
        <v/>
      </c>
      <c r="AR53" s="10"/>
      <c r="AS53" s="18" t="str">
        <f t="shared" si="194"/>
        <v/>
      </c>
      <c r="AT53" s="10"/>
      <c r="AU53" s="18" t="str">
        <f t="shared" si="195"/>
        <v/>
      </c>
      <c r="AV53" s="10"/>
      <c r="AW53" s="18" t="str">
        <f t="shared" si="196"/>
        <v/>
      </c>
      <c r="AX53" s="10"/>
      <c r="AY53" s="18" t="str">
        <f t="shared" si="197"/>
        <v/>
      </c>
      <c r="AZ53" s="10"/>
      <c r="BA53" s="18" t="str">
        <f t="shared" si="198"/>
        <v/>
      </c>
      <c r="BB53" s="10"/>
      <c r="BC53" s="18" t="str">
        <f t="shared" si="199"/>
        <v/>
      </c>
      <c r="BD53" s="10"/>
      <c r="BE53" s="18" t="str">
        <f t="shared" si="200"/>
        <v/>
      </c>
      <c r="BF53" s="10"/>
      <c r="BG53" s="18" t="str">
        <f t="shared" si="201"/>
        <v/>
      </c>
      <c r="BH53" s="10"/>
      <c r="BI53" s="18" t="str">
        <f t="shared" si="202"/>
        <v/>
      </c>
      <c r="BK53" s="11" t="str">
        <f t="shared" si="0"/>
        <v xml:space="preserve">     Internal secondary branch</v>
      </c>
      <c r="BL53" s="12">
        <f t="shared" si="2"/>
        <v>6</v>
      </c>
      <c r="BM53" s="40">
        <f t="shared" si="1"/>
        <v>4.26</v>
      </c>
      <c r="BN53" s="13" t="str">
        <f t="shared" si="3"/>
        <v>–</v>
      </c>
      <c r="BO53" s="41">
        <f t="shared" si="4"/>
        <v>9.75</v>
      </c>
      <c r="BP53" s="42">
        <f t="shared" si="5"/>
        <v>24.054206662902313</v>
      </c>
      <c r="BQ53" s="14" t="str">
        <f t="shared" si="10"/>
        <v>–</v>
      </c>
      <c r="BR53" s="43">
        <f t="shared" si="6"/>
        <v>34.043296089385471</v>
      </c>
      <c r="BS53" s="44">
        <f t="shared" si="7"/>
        <v>6.7399999999999993</v>
      </c>
      <c r="BT53" s="45">
        <f t="shared" si="11"/>
        <v>28.439297609764484</v>
      </c>
      <c r="BU53" s="13">
        <f t="shared" si="8"/>
        <v>1.7873667782522997</v>
      </c>
      <c r="BV53" s="46">
        <f t="shared" si="12"/>
        <v>4.1904570898493647</v>
      </c>
      <c r="BW53" s="13">
        <f t="shared" si="9"/>
        <v>6.1</v>
      </c>
      <c r="BX53" s="14">
        <f t="shared" si="13"/>
        <v>30.454318522216674</v>
      </c>
    </row>
    <row r="54" spans="1:76" x14ac:dyDescent="0.2">
      <c r="A54" s="9" t="s">
        <v>138</v>
      </c>
      <c r="B54" s="218">
        <f>IF(AND((B51&gt;0),(B52&gt;0)),(B51/B52*100),"")</f>
        <v>62.279670975323157</v>
      </c>
      <c r="C54" s="125" t="s">
        <v>23</v>
      </c>
      <c r="D54" s="219">
        <f>IF(AND((D51&gt;0),(D52&gt;0)),(D51/D52*100),"")</f>
        <v>79.82233502538071</v>
      </c>
      <c r="E54" s="220" t="s">
        <v>23</v>
      </c>
      <c r="F54" s="219">
        <f>IF(AND((F51&gt;0),(F52&gt;0)),(F51/F52*100),"")</f>
        <v>85.334555453712184</v>
      </c>
      <c r="G54" s="220" t="s">
        <v>23</v>
      </c>
      <c r="H54" s="219">
        <f>IF(AND((H51&gt;0),(H52&gt;0)),(H51/H52*100),"")</f>
        <v>62.775330396475773</v>
      </c>
      <c r="I54" s="220" t="s">
        <v>23</v>
      </c>
      <c r="J54" s="219">
        <f>IF(AND((J51&gt;0),(J52&gt;0)),(J51/J52*100),"")</f>
        <v>66.086956521739125</v>
      </c>
      <c r="K54" s="220" t="s">
        <v>23</v>
      </c>
      <c r="L54" s="219" t="str">
        <f>IF(AND((L51&gt;0),(L52&gt;0)),(L51/L52*100),"")</f>
        <v/>
      </c>
      <c r="M54" s="220" t="s">
        <v>23</v>
      </c>
      <c r="N54" s="219" t="str">
        <f>IF(AND((N51&gt;0),(N52&gt;0)),(N51/N52*100),"")</f>
        <v/>
      </c>
      <c r="O54" s="220" t="s">
        <v>23</v>
      </c>
      <c r="P54" s="219" t="str">
        <f>IF(AND((P51&gt;0),(P52&gt;0)),(P51/P52*100),"")</f>
        <v/>
      </c>
      <c r="Q54" s="220" t="s">
        <v>23</v>
      </c>
      <c r="R54" s="219">
        <f>IF(AND((R51&gt;0),(R52&gt;0)),(R51/R52*100),"")</f>
        <v>69.616204690831552</v>
      </c>
      <c r="S54" s="220" t="s">
        <v>23</v>
      </c>
      <c r="T54" s="219" t="str">
        <f>IF(AND((T51&gt;0),(T52&gt;0)),(T51/T52*100),"")</f>
        <v/>
      </c>
      <c r="U54" s="220" t="s">
        <v>23</v>
      </c>
      <c r="V54" s="219" t="str">
        <f>IF(AND((V51&gt;0),(V52&gt;0)),(V51/V52*100),"")</f>
        <v/>
      </c>
      <c r="W54" s="220" t="s">
        <v>23</v>
      </c>
      <c r="X54" s="219" t="str">
        <f>IF(AND((X51&gt;0),(X52&gt;0)),(X51/X52*100),"")</f>
        <v/>
      </c>
      <c r="Y54" s="220" t="s">
        <v>23</v>
      </c>
      <c r="Z54" s="219" t="str">
        <f>IF(AND((Z51&gt;0),(Z52&gt;0)),(Z51/Z52*100),"")</f>
        <v/>
      </c>
      <c r="AA54" s="220" t="s">
        <v>23</v>
      </c>
      <c r="AB54" s="219" t="str">
        <f>IF(AND((AB51&gt;0),(AB52&gt;0)),(AB51/AB52*100),"")</f>
        <v/>
      </c>
      <c r="AC54" s="220" t="s">
        <v>23</v>
      </c>
      <c r="AD54" s="219" t="str">
        <f>IF(AND((AD51&gt;0),(AD52&gt;0)),(AD51/AD52*100),"")</f>
        <v/>
      </c>
      <c r="AE54" s="220" t="s">
        <v>23</v>
      </c>
      <c r="AF54" s="219" t="str">
        <f>IF(AND((AF51&gt;0),(AF52&gt;0)),(AF51/AF52*100),"")</f>
        <v/>
      </c>
      <c r="AG54" s="220" t="s">
        <v>23</v>
      </c>
      <c r="AH54" s="219" t="str">
        <f>IF(AND((AH51&gt;0),(AH52&gt;0)),(AH51/AH52*100),"")</f>
        <v/>
      </c>
      <c r="AI54" s="220" t="s">
        <v>23</v>
      </c>
      <c r="AJ54" s="219" t="str">
        <f>IF(AND((AJ51&gt;0),(AJ52&gt;0)),(AJ51/AJ52*100),"")</f>
        <v/>
      </c>
      <c r="AK54" s="220" t="s">
        <v>23</v>
      </c>
      <c r="AL54" s="219" t="str">
        <f>IF(AND((AL51&gt;0),(AL52&gt;0)),(AL51/AL52*100),"")</f>
        <v/>
      </c>
      <c r="AM54" s="220" t="s">
        <v>23</v>
      </c>
      <c r="AN54" s="219" t="str">
        <f>IF(AND((AN51&gt;0),(AN52&gt;0)),(AN51/AN52*100),"")</f>
        <v/>
      </c>
      <c r="AO54" s="220" t="s">
        <v>23</v>
      </c>
      <c r="AP54" s="131" t="str">
        <f>IF(AND((AP51&gt;0),(AP52&gt;0)),(AP51/AP52*100),"")</f>
        <v/>
      </c>
      <c r="AQ54" s="18" t="s">
        <v>23</v>
      </c>
      <c r="AR54" s="131" t="str">
        <f>IF(AND((AR51&gt;0),(AR52&gt;0)),(AR51/AR52*100),"")</f>
        <v/>
      </c>
      <c r="AS54" s="18" t="s">
        <v>23</v>
      </c>
      <c r="AT54" s="131" t="str">
        <f>IF(AND((AT51&gt;0),(AT52&gt;0)),(AT51/AT52*100),"")</f>
        <v/>
      </c>
      <c r="AU54" s="18" t="s">
        <v>23</v>
      </c>
      <c r="AV54" s="131" t="str">
        <f>IF(AND((AV51&gt;0),(AV52&gt;0)),(AV51/AV52*100),"")</f>
        <v/>
      </c>
      <c r="AW54" s="18" t="s">
        <v>23</v>
      </c>
      <c r="AX54" s="131" t="str">
        <f>IF(AND((AX51&gt;0),(AX52&gt;0)),(AX51/AX52*100),"")</f>
        <v/>
      </c>
      <c r="AY54" s="18" t="s">
        <v>23</v>
      </c>
      <c r="AZ54" s="131" t="str">
        <f>IF(AND((AZ51&gt;0),(AZ52&gt;0)),(AZ51/AZ52*100),"")</f>
        <v/>
      </c>
      <c r="BA54" s="18" t="s">
        <v>23</v>
      </c>
      <c r="BB54" s="131" t="str">
        <f>IF(AND((BB51&gt;0),(BB52&gt;0)),(BB51/BB52*100),"")</f>
        <v/>
      </c>
      <c r="BC54" s="18" t="s">
        <v>23</v>
      </c>
      <c r="BD54" s="131" t="str">
        <f>IF(AND((BD51&gt;0),(BD52&gt;0)),(BD51/BD52*100),"")</f>
        <v/>
      </c>
      <c r="BE54" s="18" t="s">
        <v>23</v>
      </c>
      <c r="BF54" s="131" t="str">
        <f>IF(AND((BF51&gt;0),(BF52&gt;0)),(BF51/BF52*100),"")</f>
        <v/>
      </c>
      <c r="BG54" s="18" t="s">
        <v>23</v>
      </c>
      <c r="BH54" s="131" t="str">
        <f>IF(AND((BH51&gt;0),(BH52&gt;0)),(BH51/BH52*100),"")</f>
        <v/>
      </c>
      <c r="BI54" s="18" t="s">
        <v>23</v>
      </c>
      <c r="BK54" s="11" t="str">
        <f t="shared" ref="BK54" si="229">A54</f>
        <v xml:space="preserve">     Internal cbt ratio</v>
      </c>
      <c r="BL54" s="221">
        <f t="shared" ref="BL54:BL55" si="230">COUNT(B54,D54,F54,H54,J54,L54,N54,P54,R54,T54,V54,X54,Z54,AB54,AD54,AF54,AH54,AJ54,AL54,AN54,AP54,AR54,AT54,AV54,AX54,AZ54,BB54,BD54,BF54,BH54)</f>
        <v>6</v>
      </c>
      <c r="BM54" s="160">
        <f>IF(SUM(B54,D54,F54,H54,J54,L54,N54,P54,R54,T54,V54,X54,Z54,AB54,AD54,AF54,AH54,AJ54,AL54,AN54,AP54,AR54,AT54,AV54,AX54,AZ54,BB54,BD54,BF54,BH54)&gt;0,MIN(B54,D54,F54,H54,J54,L54,N54,P54,R54,T54,V54,X54,Z54,AB54,AD54,AF54,AH54,AJ54,AL54,AN54,AP54,AR54,AT54,AV54,AX54,AZ54,BB54,BD54,BF54,BH54),"")</f>
        <v>62.279670975323157</v>
      </c>
      <c r="BN54" s="161" t="str">
        <f>IF(COUNT(BM54)&gt;0,"–","?")</f>
        <v>–</v>
      </c>
      <c r="BO54" s="162">
        <f>IF(SUM(B54,D54,F54,H54,J54,L54,N54,P54,R54,T54,V54,X54,Z54,AB54,AD54,AF54,AH54,AJ54,AL54,AN54,AP54,AR54,AT54,AV54,AX54,AZ54,BB54,BD54,BF54,BH54)&gt;0,MAX(B54,D54,F54,H54,J54,L54,N54,P54,R54,T54,V54,X54,Z54,AB54,AD54,AF54,AH54,AJ54,AL54,AN54,AP54,AR54,AT54,AV54,AX54,AZ54,BB54,BD54,BF54,BH54),"")</f>
        <v>85.334555453712184</v>
      </c>
      <c r="BP54" s="222" t="str">
        <f t="shared" ref="BP54" si="231">IF(SUM(C54,E54,G54,I54,K54,M54,O54,Q54,S54,U54,W54,Y54,AA54,AC54,AE54,AG54,AI54,AK54,AM54,AO54,AQ54,AS54,AU54,AW54,AY54,BA54,BC54,BE54,BG54,BI54)&gt;0,MIN(C54,E54,G54,I54,K54,M54,O54,Q54,S54,U54,W54,Y54,AA54,AC54,AE54,AG54,AI54,AK54,AM54,AO54,AQ54,AS54,AU54,AW54,AY54,BA54,BC54,BE54,BG54,BI54),"")</f>
        <v/>
      </c>
      <c r="BQ54" s="164" t="s">
        <v>23</v>
      </c>
      <c r="BR54" s="223" t="str">
        <f t="shared" ref="BR54" si="232">IF(SUM(C54,E54,G54,I54,K54,M54,O54,Q54,S54,U54,W54,Y54,AA54,AC54,AE54,AG54,AI54,AK54,AM54,AO54,AQ54,AS54,AU54,AW54,AY54,BA54,BC54,BE54,BG54,BI54)&gt;0,MAX(C54,E54,G54,I54,K54,M54,O54,Q54,S54,U54,W54,Y54,AA54,AC54,AE54,AG54,AI54,AK54,AM54,AO54,AQ54,AS54,AU54,AW54,AY54,BA54,BC54,BE54,BG54,BI54),"")</f>
        <v/>
      </c>
      <c r="BS54" s="224">
        <f t="shared" ref="BS54:BS55" si="233">IF(SUM(B54,D54,F54,H54,J54,L54,N54,P54,R54,T54,V54,X54,Z54,AB54,AD54,AF54,AH54,AJ54,AL54,AN54,AP54,AR54,AT54,AV54,AX54,AZ54,BB54,BD54,BF54,BH54)&gt;0,AVERAGE(B54,D54,F54,H54,J54,L54,N54,P54,R54,T54,V54,X54,Z54,AB54,AD54,AF54,AH54,AJ54,AL54,AN54,AP54,AR54,AT54,AV54,AX54,AZ54,BB54,BD54,BF54,BH54),"?")</f>
        <v>70.985842177243754</v>
      </c>
      <c r="BT54" s="167" t="s">
        <v>23</v>
      </c>
      <c r="BU54" s="225">
        <f t="shared" ref="BU54:BU55" si="234">IF(COUNT(B54,D54,F54,H54,J54,L54,N54,P54,R54,T54,V54,X54,Z54,AB54,AD54,AF54,AH54,AJ54,AL54,AN54,AP54,AR54,AT54,AV54,AX54,AZ54,BB54,BD54,BF54,BH54)&gt;1,STDEV(B54,D54,F54,H54,J54,L54,N54,P54,R54,T54,V54,X54,Z54,AB54,AD54,AF54,AH54,AJ54,AL54,AN54,AP54,AR54,AT54,AV54,AX54,AZ54,BB54,BD54,BF54,BH54),"?")</f>
        <v>9.5189714439601527</v>
      </c>
      <c r="BV54" s="168" t="s">
        <v>23</v>
      </c>
      <c r="BW54" s="161">
        <f>IF(COUNT(B54)&gt;0,B54,"?")</f>
        <v>62.279670975323157</v>
      </c>
      <c r="BX54" s="169" t="s">
        <v>23</v>
      </c>
    </row>
    <row r="55" spans="1:76" s="232" customFormat="1" x14ac:dyDescent="0.2">
      <c r="A55" s="226" t="s">
        <v>139</v>
      </c>
      <c r="B55" s="227">
        <f>IF(AND((B53&gt;0),(B52&gt;0)),(B53/B52*100),"")</f>
        <v>71.680376028202105</v>
      </c>
      <c r="C55" s="228" t="s">
        <v>23</v>
      </c>
      <c r="D55" s="229">
        <f>IF(AND((D53&gt;0),(D52&gt;0)),(D53/D52*100),"")</f>
        <v>79.949238578680209</v>
      </c>
      <c r="E55" s="230" t="s">
        <v>23</v>
      </c>
      <c r="F55" s="229">
        <f>IF(AND((F53&gt;0),(F52&gt;0)),(F53/F52*100),"")</f>
        <v>89.367552703941328</v>
      </c>
      <c r="G55" s="230" t="s">
        <v>23</v>
      </c>
      <c r="H55" s="229">
        <f>IF(AND((H53&gt;0),(H52&gt;0)),(H53/H52*100),"")</f>
        <v>76.541850220264323</v>
      </c>
      <c r="I55" s="230" t="s">
        <v>23</v>
      </c>
      <c r="J55" s="229">
        <f>IF(AND((J53&gt;0),(J52&gt;0)),(J53/J52*100),"")</f>
        <v>74.086956521739125</v>
      </c>
      <c r="K55" s="230" t="s">
        <v>23</v>
      </c>
      <c r="L55" s="229" t="str">
        <f>IF(AND((L53&gt;0),(L52&gt;0)),(L53/L52*100),"")</f>
        <v/>
      </c>
      <c r="M55" s="230" t="s">
        <v>23</v>
      </c>
      <c r="N55" s="229" t="str">
        <f>IF(AND((N53&gt;0),(N52&gt;0)),(N53/N52*100),"")</f>
        <v/>
      </c>
      <c r="O55" s="230" t="s">
        <v>23</v>
      </c>
      <c r="P55" s="229" t="str">
        <f>IF(AND((P53&gt;0),(P52&gt;0)),(P53/P52*100),"")</f>
        <v/>
      </c>
      <c r="Q55" s="230" t="s">
        <v>23</v>
      </c>
      <c r="R55" s="229">
        <f>IF(AND((R53&gt;0),(R52&gt;0)),(R53/R52*100),"")</f>
        <v>75.479744136460553</v>
      </c>
      <c r="S55" s="230" t="s">
        <v>23</v>
      </c>
      <c r="T55" s="229" t="str">
        <f>IF(AND((T53&gt;0),(T52&gt;0)),(T53/T52*100),"")</f>
        <v/>
      </c>
      <c r="U55" s="230" t="s">
        <v>23</v>
      </c>
      <c r="V55" s="229" t="str">
        <f>IF(AND((V53&gt;0),(V52&gt;0)),(V53/V52*100),"")</f>
        <v/>
      </c>
      <c r="W55" s="230" t="s">
        <v>23</v>
      </c>
      <c r="X55" s="229" t="str">
        <f>IF(AND((X53&gt;0),(X52&gt;0)),(X53/X52*100),"")</f>
        <v/>
      </c>
      <c r="Y55" s="230" t="s">
        <v>23</v>
      </c>
      <c r="Z55" s="229" t="str">
        <f>IF(AND((Z53&gt;0),(Z52&gt;0)),(Z53/Z52*100),"")</f>
        <v/>
      </c>
      <c r="AA55" s="230" t="s">
        <v>23</v>
      </c>
      <c r="AB55" s="229" t="str">
        <f>IF(AND((AB53&gt;0),(AB52&gt;0)),(AB53/AB52*100),"")</f>
        <v/>
      </c>
      <c r="AC55" s="230" t="s">
        <v>23</v>
      </c>
      <c r="AD55" s="229" t="str">
        <f>IF(AND((AD53&gt;0),(AD52&gt;0)),(AD53/AD52*100),"")</f>
        <v/>
      </c>
      <c r="AE55" s="230" t="s">
        <v>23</v>
      </c>
      <c r="AF55" s="229" t="str">
        <f>IF(AND((AF53&gt;0),(AF52&gt;0)),(AF53/AF52*100),"")</f>
        <v/>
      </c>
      <c r="AG55" s="230" t="s">
        <v>23</v>
      </c>
      <c r="AH55" s="229" t="str">
        <f>IF(AND((AH53&gt;0),(AH52&gt;0)),(AH53/AH52*100),"")</f>
        <v/>
      </c>
      <c r="AI55" s="230" t="s">
        <v>23</v>
      </c>
      <c r="AJ55" s="247" t="str">
        <f>IF(AND((AJ53&gt;0),(AJ52&gt;0)),(AJ53/AJ52*100),"")</f>
        <v/>
      </c>
      <c r="AK55" s="230" t="s">
        <v>23</v>
      </c>
      <c r="AL55" s="229" t="str">
        <f>IF(AND((AL53&gt;0),(AL52&gt;0)),(AL53/AL52*100),"")</f>
        <v/>
      </c>
      <c r="AM55" s="230" t="s">
        <v>23</v>
      </c>
      <c r="AN55" s="229" t="str">
        <f>IF(AND((AN53&gt;0),(AN52&gt;0)),(AN53/AN52*100),"")</f>
        <v/>
      </c>
      <c r="AO55" s="230" t="s">
        <v>23</v>
      </c>
      <c r="AP55" s="231" t="str">
        <f>IF(AND((AP53&gt;0),(AP52&gt;0)),(AP53/AP52*100),"")</f>
        <v/>
      </c>
      <c r="AQ55" s="228" t="s">
        <v>23</v>
      </c>
      <c r="AR55" s="231" t="str">
        <f>IF(AND((AR53&gt;0),(AR52&gt;0)),(AR53/AR52*100),"")</f>
        <v/>
      </c>
      <c r="AS55" s="228" t="s">
        <v>23</v>
      </c>
      <c r="AT55" s="231" t="str">
        <f>IF(AND((AT53&gt;0),(AT52&gt;0)),(AT53/AT52*100),"")</f>
        <v/>
      </c>
      <c r="AU55" s="228" t="s">
        <v>23</v>
      </c>
      <c r="AV55" s="231" t="str">
        <f>IF(AND((AV53&gt;0),(AV52&gt;0)),(AV53/AV52*100),"")</f>
        <v/>
      </c>
      <c r="AW55" s="228" t="s">
        <v>23</v>
      </c>
      <c r="AX55" s="231" t="str">
        <f>IF(AND((AX53&gt;0),(AX52&gt;0)),(AX53/AX52*100),"")</f>
        <v/>
      </c>
      <c r="AY55" s="228" t="s">
        <v>23</v>
      </c>
      <c r="AZ55" s="231" t="str">
        <f>IF(AND((AZ53&gt;0),(AZ52&gt;0)),(AZ53/AZ52*100),"")</f>
        <v/>
      </c>
      <c r="BA55" s="228" t="s">
        <v>23</v>
      </c>
      <c r="BB55" s="231" t="str">
        <f>IF(AND((BB53&gt;0),(BB52&gt;0)),(BB53/BB52*100),"")</f>
        <v/>
      </c>
      <c r="BC55" s="228" t="s">
        <v>23</v>
      </c>
      <c r="BD55" s="231" t="str">
        <f>IF(AND((BD53&gt;0),(BD52&gt;0)),(BD53/BD52*100),"")</f>
        <v/>
      </c>
      <c r="BE55" s="228" t="s">
        <v>23</v>
      </c>
      <c r="BF55" s="231" t="str">
        <f>IF(AND((BF53&gt;0),(BF52&gt;0)),(BF53/BF52*100),"")</f>
        <v/>
      </c>
      <c r="BG55" s="228" t="s">
        <v>23</v>
      </c>
      <c r="BH55" s="231" t="str">
        <f>IF(AND((BH53&gt;0),(BH52&gt;0)),(BH53/BH52*100),"")</f>
        <v/>
      </c>
      <c r="BI55" s="228" t="s">
        <v>23</v>
      </c>
      <c r="BK55" s="233" t="s">
        <v>135</v>
      </c>
      <c r="BL55" s="221">
        <f t="shared" si="230"/>
        <v>6</v>
      </c>
      <c r="BM55" s="234">
        <f t="shared" ref="BM55" si="235">IF(SUM(B55,D55,F55,H55,J55,L55,N55,P55,R55,T55,V55,X55,Z55,AB55,AD55,AF55,AH55,AJ55,AL55,AN55,AP55,AR55,AT55,AV55,AX55,AZ55,BB55,BD55,BF55,BH55)&gt;0,MIN(B55,D55,F55,H55,J55,L55,N55,P55,R55,T55,V55,X55,Z55,AB55,AD55,AF55,AH55,AJ55,AL55,AN55,AP55,AR55,AT55,AV55,AX55,AZ55,BB55,BD55,BF55,BH55),"")</f>
        <v>71.680376028202105</v>
      </c>
      <c r="BN55" s="225" t="str">
        <f t="shared" ref="BN55" si="236">IF(COUNT(BM55)&gt;0,"–","?")</f>
        <v>–</v>
      </c>
      <c r="BO55" s="235">
        <f t="shared" ref="BO55" si="237">IF(SUM(B55,D55,F55,H55,J55,L55,N55,P55,R55,T55,V55,X55,Z55,AB55,AD55,AF55,AH55,AJ55,AL55,AN55,AP55,AR55,AT55,AV55,AX55,AZ55,BB55,BD55,BF55,BH55)&gt;0,MAX(B55,D55,F55,H55,J55,L55,N55,P55,R55,T55,V55,X55,Z55,AB55,AD55,AF55,AH55,AJ55,AL55,AN55,AP55,AR55,AT55,AV55,AX55,AZ55,BB55,BD55,BF55,BH55),"")</f>
        <v>89.367552703941328</v>
      </c>
      <c r="BP55" s="222"/>
      <c r="BQ55" s="236"/>
      <c r="BR55" s="223"/>
      <c r="BS55" s="224">
        <f t="shared" si="233"/>
        <v>77.850953031547945</v>
      </c>
      <c r="BT55" s="237"/>
      <c r="BU55" s="225">
        <f t="shared" si="234"/>
        <v>6.2708044512040289</v>
      </c>
      <c r="BV55" s="238"/>
      <c r="BW55" s="225"/>
      <c r="BX55" s="236"/>
    </row>
    <row r="56" spans="1:76" x14ac:dyDescent="0.2">
      <c r="A56" s="200" t="s">
        <v>130</v>
      </c>
      <c r="B56" s="130">
        <v>11.06</v>
      </c>
      <c r="C56" s="125">
        <f>IF(AND((B56&gt;0),(B$5&gt;0)),(B56/B$5*100),"")</f>
        <v>55.217174238642045</v>
      </c>
      <c r="D56" s="131">
        <v>13.05</v>
      </c>
      <c r="E56" s="18">
        <f t="shared" si="157"/>
        <v>52.705977382875602</v>
      </c>
      <c r="F56" s="131">
        <v>15.81</v>
      </c>
      <c r="G56" s="18">
        <f t="shared" ref="G56:G69" si="238">IF(AND((F56&gt;0),(F$5&gt;0)),(F56/F$5*100),"")</f>
        <v>55.202513966480446</v>
      </c>
      <c r="H56" s="219">
        <v>11.92</v>
      </c>
      <c r="I56" s="18">
        <f t="shared" ref="I56" si="239">IF(AND((H56&gt;0),(H$5&gt;0)),(H56/H$5*100),"")</f>
        <v>42.617089739006083</v>
      </c>
      <c r="J56" s="131">
        <v>7.55</v>
      </c>
      <c r="K56" s="18">
        <f t="shared" ref="K56" si="240">IF(AND((J56&gt;0),(J$5&gt;0)),(J56/J$5*100),"")</f>
        <v>42.631281761716544</v>
      </c>
      <c r="L56" s="131"/>
      <c r="M56" s="18"/>
      <c r="N56" s="131"/>
      <c r="O56" s="18"/>
      <c r="P56" s="131"/>
      <c r="Q56" s="18"/>
      <c r="R56" s="131">
        <v>12.99</v>
      </c>
      <c r="S56" s="18">
        <f t="shared" ref="S56:S66" si="241">IF(AND((R56&gt;0),(R$5&gt;0)),(R56/R$5*100),"")</f>
        <v>58.329591378536151</v>
      </c>
      <c r="T56" s="131"/>
      <c r="U56" s="18"/>
      <c r="V56" s="131"/>
      <c r="W56" s="18"/>
      <c r="X56" s="131"/>
      <c r="Y56" s="18"/>
      <c r="Z56" s="131"/>
      <c r="AA56" s="18"/>
      <c r="AB56" s="131"/>
      <c r="AC56" s="18"/>
      <c r="AD56" s="131"/>
      <c r="AE56" s="18"/>
      <c r="AF56" s="131"/>
      <c r="AG56" s="18"/>
      <c r="AH56" s="131"/>
      <c r="AI56" s="18"/>
      <c r="AJ56" s="201"/>
      <c r="AK56" s="202"/>
      <c r="AL56" s="201"/>
      <c r="AM56" s="202"/>
      <c r="AN56" s="201"/>
      <c r="AO56" s="202"/>
      <c r="AP56" s="201"/>
      <c r="AQ56" s="202"/>
      <c r="AR56" s="201"/>
      <c r="AS56" s="202"/>
      <c r="AT56" s="201"/>
      <c r="AU56" s="202"/>
      <c r="AV56" s="201"/>
      <c r="AW56" s="202"/>
      <c r="AX56" s="201"/>
      <c r="AY56" s="202"/>
      <c r="AZ56" s="201"/>
      <c r="BA56" s="202"/>
      <c r="BB56" s="201"/>
      <c r="BC56" s="202"/>
      <c r="BD56" s="201"/>
      <c r="BE56" s="202"/>
      <c r="BF56" s="201"/>
      <c r="BG56" s="202"/>
      <c r="BH56" s="201"/>
      <c r="BI56" s="203"/>
      <c r="BK56" s="11" t="str">
        <f t="shared" ref="BK56" si="242">A56</f>
        <v xml:space="preserve">     Interna total</v>
      </c>
      <c r="BL56" s="12">
        <f t="shared" ref="BL56" si="243">COUNT(B56,D56,F56,H56,J56,L56,N56,P56,R56,T56,V56,X56,Z56,AB56,AD56,AF56,AH56,AJ56,AL56,AN56,AP56,AR56,AT56,AV56,AX56,AZ56,BB56,BD56,BF56,BH56)</f>
        <v>6</v>
      </c>
      <c r="BM56" s="40">
        <f t="shared" ref="BM56" si="244">IF(SUM(B56,D56,F56,H56,J56,L56,N56,P56,R56,T56,V56,X56,Z56,AB56,AD56,AF56,AH56,AJ56,AL56,AN56,AP56,AR56,AT56,AV56,AX56,AZ56,BB56,BD56,BF56,BH56)&gt;0,MIN(B56,D56,F56,H56,J56,L56,N56,P56,R56,T56,V56,X56,Z56,AB56,AD56,AF56,AH56,AJ56,AL56,AN56,AP56,AR56,AT56,AV56,AX56,AZ56,BB56,BD56,BF56,BH56),"")</f>
        <v>7.55</v>
      </c>
      <c r="BN56" s="13" t="str">
        <f t="shared" ref="BN56" si="245">IF(COUNT(BM56)&gt;0,"–","?")</f>
        <v>–</v>
      </c>
      <c r="BO56" s="41">
        <f t="shared" ref="BO56" si="246">IF(SUM(B56,D56,F56,H56,J56,L56,N56,P56,R56,T56,V56,X56,Z56,AB56,AD56,AF56,AH56,AJ56,AL56,AN56,AP56,AR56,AT56,AV56,AX56,AZ56,BB56,BD56,BF56,BH56)&gt;0,MAX(B56,D56,F56,H56,J56,L56,N56,P56,R56,T56,V56,X56,Z56,AB56,AD56,AF56,AH56,AJ56,AL56,AN56,AP56,AR56,AT56,AV56,AX56,AZ56,BB56,BD56,BF56,BH56),"")</f>
        <v>15.81</v>
      </c>
      <c r="BP56" s="42">
        <f t="shared" ref="BP56" si="247">IF(SUM(C56,E56,G56,I56,K56,M56,O56,Q56,S56,U56,W56,Y56,AA56,AC56,AE56,AG56,AI56,AK56,AM56,AO56,AQ56,AS56,AU56,AW56,AY56,BA56,BC56,BE56,BG56,BI56)&gt;0,MIN(C56,E56,G56,I56,K56,M56,O56,Q56,S56,U56,W56,Y56,AA56,AC56,AE56,AG56,AI56,AK56,AM56,AO56,AQ56,AS56,AU56,AW56,AY56,BA56,BC56,BE56,BG56,BI56),"")</f>
        <v>42.617089739006083</v>
      </c>
      <c r="BQ56" s="14" t="str">
        <f t="shared" ref="BQ56" si="248">IF(COUNT(BP56)&gt;0,"–","?")</f>
        <v>–</v>
      </c>
      <c r="BR56" s="43">
        <f t="shared" ref="BR56" si="249">IF(SUM(C56,E56,G56,I56,K56,M56,O56,Q56,S56,U56,W56,Y56,AA56,AC56,AE56,AG56,AI56,AK56,AM56,AO56,AQ56,AS56,AU56,AW56,AY56,BA56,BC56,BE56,BG56,BI56)&gt;0,MAX(C56,E56,G56,I56,K56,M56,O56,Q56,S56,U56,W56,Y56,AA56,AC56,AE56,AG56,AI56,AK56,AM56,AO56,AQ56,AS56,AU56,AW56,AY56,BA56,BC56,BE56,BG56,BI56),"")</f>
        <v>58.329591378536151</v>
      </c>
      <c r="BS56" s="44">
        <f t="shared" ref="BS56" si="250">IF(SUM(B56,D56,F56,H56,J56,L56,N56,P56,R56,T56,V56,X56,Z56,AB56,AD56,AF56,AH56,AJ56,AL56,AN56,AP56,AR56,AT56,AV56,AX56,AZ56,BB56,BD56,BF56,BH56)&gt;0,AVERAGE(B56,D56,F56,H56,J56,L56,N56,P56,R56,T56,V56,X56,Z56,AB56,AD56,AF56,AH56,AJ56,AL56,AN56,AP56,AR56,AT56,AV56,AX56,AZ56,BB56,BD56,BF56,BH56),"?")</f>
        <v>12.063333333333333</v>
      </c>
      <c r="BT56" s="45">
        <f t="shared" ref="BT56" si="251">IF(SUM(C56,E56,G56,I56,K56,M56,O56,Q56,S56,U56,W56,Y56,AA56,AC56,AE56,AG56,AI56,AK56,AM56,AO56,AQ56,AS56,AU56,AW56,AY56,BA56,BC56,BE56,BG56,BI56)&gt;0,AVERAGE(C56,E56,G56,I56,K56,M56,O56,Q56,S56,U56,W56,Y56,AA56,AC56,AE56,AG56,AI56,AK56,AM56,AO56,AQ56,AS56,AU56,AW56,AY56,BA56,BC56,BE56,BG56,BI56),"?")</f>
        <v>51.117271411209479</v>
      </c>
      <c r="BU56" s="13">
        <f t="shared" ref="BU56" si="252">IF(COUNT(B56,D56,F56,H56,J56,L56,N56,P56,R56,T56,V56,X56,Z56,AB56,AD56,AF56,AH56,AJ56,AL56,AN56,AP56,AR56,AT56,AV56,AX56,AZ56,BB56,BD56,BF56,BH56)&gt;1,STDEV(B56,D56,F56,H56,J56,L56,N56,P56,R56,T56,V56,X56,Z56,AB56,AD56,AF56,AH56,AJ56,AL56,AN56,AP56,AR56,AT56,AV56,AX56,AZ56,BB56,BD56,BF56,BH56),"?")</f>
        <v>2.7300964573924267</v>
      </c>
      <c r="BV56" s="46">
        <f t="shared" ref="BV56" si="253">IF(COUNT(C56,E56,G56,I56,K56,M56,O56,Q56,S56,U56,W56,Y56,AA56,AC56,AE56,AG56,AI56,AK56,AM56,AO56,AQ56,AS56,AU56,AW56,AY56,BA56,BC56,BE56,BG56,BI56)&gt;1,STDEV(C56,E56,G56,I56,K56,M56,O56,Q56,S56,U56,W56,Y56,AA56,AC56,AE56,AG56,AI56,AK56,AM56,AO56,AQ56,AS56,AU56,AW56,AY56,BA56,BC56,BE56,BG56,BI56),"?")</f>
        <v>6.8162315790626842</v>
      </c>
      <c r="BW56" s="13">
        <f t="shared" ref="BW56" si="254">IF(COUNT(B56)&gt;0,B56,"?")</f>
        <v>11.06</v>
      </c>
      <c r="BX56" s="14">
        <f t="shared" ref="BX56" si="255">IF(COUNT(C56)&gt;0,C56,"?")</f>
        <v>55.217174238642045</v>
      </c>
    </row>
    <row r="57" spans="1:76" x14ac:dyDescent="0.2">
      <c r="A57" s="19" t="s">
        <v>112</v>
      </c>
      <c r="B57" s="122"/>
      <c r="C57" s="123"/>
      <c r="D57" s="24"/>
      <c r="E57" s="24"/>
      <c r="F57" s="24"/>
      <c r="G57" s="24"/>
      <c r="H57" s="241"/>
      <c r="I57" s="24"/>
      <c r="J57" s="24"/>
      <c r="K57" s="24"/>
      <c r="L57" s="24"/>
      <c r="M57" s="24"/>
      <c r="N57" s="24"/>
      <c r="O57" s="24"/>
      <c r="P57" s="24"/>
      <c r="Q57" s="24"/>
      <c r="R57" s="24"/>
      <c r="S57" s="24"/>
      <c r="T57" s="24"/>
      <c r="U57" s="24"/>
      <c r="V57" s="24"/>
      <c r="W57" s="24"/>
      <c r="X57" s="24"/>
      <c r="Y57" s="24"/>
      <c r="Z57" s="24"/>
      <c r="AA57" s="24"/>
      <c r="AB57" s="24"/>
      <c r="AC57" s="24"/>
      <c r="AD57" s="24"/>
      <c r="AE57" s="48"/>
      <c r="AF57" s="23"/>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48"/>
      <c r="BK57" s="11" t="str">
        <f t="shared" si="0"/>
        <v>Claw IV heights</v>
      </c>
      <c r="BL57" s="12"/>
      <c r="BM57" s="40"/>
      <c r="BN57" s="13"/>
      <c r="BO57" s="41"/>
      <c r="BP57" s="42"/>
      <c r="BQ57" s="14"/>
      <c r="BR57" s="43"/>
      <c r="BS57" s="44"/>
      <c r="BT57" s="45"/>
      <c r="BU57" s="13"/>
      <c r="BV57" s="46"/>
      <c r="BW57" s="13"/>
      <c r="BX57" s="14"/>
    </row>
    <row r="58" spans="1:76" x14ac:dyDescent="0.2">
      <c r="A58" s="9" t="s">
        <v>42</v>
      </c>
      <c r="B58" s="124">
        <v>5.42</v>
      </c>
      <c r="C58" s="125">
        <f t="shared" ref="C58:C66" si="256">IF(AND((B58&gt;0),(B$5&gt;0)),(B58/B$5*100),"")</f>
        <v>27.059410883674484</v>
      </c>
      <c r="D58" s="10">
        <v>6.38</v>
      </c>
      <c r="E58" s="18">
        <f t="shared" ref="E58:E66" si="257">IF(AND((D58&gt;0),(D$5&gt;0)),(D58/D$5*100),"")</f>
        <v>25.767366720516961</v>
      </c>
      <c r="F58" s="10">
        <v>9.02</v>
      </c>
      <c r="G58" s="18">
        <f t="shared" si="238"/>
        <v>31.494413407821227</v>
      </c>
      <c r="H58" s="242">
        <v>7.98</v>
      </c>
      <c r="I58" s="18">
        <f t="shared" ref="I58:I66" si="258">IF(AND((H58&gt;0),(H$5&gt;0)),(H58/H$5*100),"")</f>
        <v>28.530568466213801</v>
      </c>
      <c r="J58" s="10"/>
      <c r="K58" s="18" t="str">
        <f t="shared" ref="K58:K66" si="259">IF(AND((J58&gt;0),(J$5&gt;0)),(J58/J$5*100),"")</f>
        <v/>
      </c>
      <c r="L58" s="10"/>
      <c r="M58" s="18" t="str">
        <f t="shared" ref="M58:M66" si="260">IF(AND((L58&gt;0),(L$5&gt;0)),(L58/L$5*100),"")</f>
        <v/>
      </c>
      <c r="N58" s="10"/>
      <c r="O58" s="18" t="str">
        <f t="shared" ref="O58:O66" si="261">IF(AND((N58&gt;0),(N$5&gt;0)),(N58/N$5*100),"")</f>
        <v/>
      </c>
      <c r="P58" s="10"/>
      <c r="Q58" s="18" t="str">
        <f t="shared" ref="Q58:Q66" si="262">IF(AND((P58&gt;0),(P$5&gt;0)),(P58/P$5*100),"")</f>
        <v/>
      </c>
      <c r="R58" s="10">
        <v>7.4</v>
      </c>
      <c r="S58" s="18">
        <f t="shared" si="241"/>
        <v>33.228558599012125</v>
      </c>
      <c r="T58" s="10">
        <v>7.45</v>
      </c>
      <c r="U58" s="18">
        <f t="shared" ref="U58:U66" si="263">IF(AND((T58&gt;0),(T$5&gt;0)),(T58/T$5*100),"")</f>
        <v>32.504363001745205</v>
      </c>
      <c r="V58" s="10"/>
      <c r="W58" s="18" t="str">
        <f t="shared" ref="W58:W66" si="264">IF(AND((V58&gt;0),(V$5&gt;0)),(V58/V$5*100),"")</f>
        <v/>
      </c>
      <c r="X58" s="10"/>
      <c r="Y58" s="18" t="str">
        <f t="shared" ref="Y58:Y66" si="265">IF(AND((X58&gt;0),(X$5&gt;0)),(X58/X$5*100),"")</f>
        <v/>
      </c>
      <c r="Z58" s="10"/>
      <c r="AA58" s="18" t="str">
        <f t="shared" ref="AA58:AA66" si="266">IF(AND((Z58&gt;0),(Z$5&gt;0)),(Z58/Z$5*100),"")</f>
        <v/>
      </c>
      <c r="AB58" s="10"/>
      <c r="AC58" s="18" t="str">
        <f t="shared" ref="AC58:AC66" si="267">IF(AND((AB58&gt;0),(AB$5&gt;0)),(AB58/AB$5*100),"")</f>
        <v/>
      </c>
      <c r="AD58" s="10"/>
      <c r="AE58" s="18" t="str">
        <f t="shared" ref="AE58:AE66" si="268">IF(AND((AD58&gt;0),(AD$5&gt;0)),(AD58/AD$5*100),"")</f>
        <v/>
      </c>
      <c r="AF58" s="10"/>
      <c r="AG58" s="18" t="str">
        <f t="shared" ref="AG58:AG66" si="269">IF(AND((AF58&gt;0),(AF$5&gt;0)),(AF58/AF$5*100),"")</f>
        <v/>
      </c>
      <c r="AH58" s="10"/>
      <c r="AI58" s="18" t="str">
        <f t="shared" ref="AI58:AI66" si="270">IF(AND((AH58&gt;0),(AH$5&gt;0)),(AH58/AH$5*100),"")</f>
        <v/>
      </c>
      <c r="AJ58" s="10"/>
      <c r="AK58" s="18" t="str">
        <f t="shared" ref="AK58:AK66" si="271">IF(AND((AJ58&gt;0),(AJ$5&gt;0)),(AJ58/AJ$5*100),"")</f>
        <v/>
      </c>
      <c r="AL58" s="10"/>
      <c r="AM58" s="18" t="str">
        <f t="shared" ref="AM58:AM66" si="272">IF(AND((AL58&gt;0),(AL$5&gt;0)),(AL58/AL$5*100),"")</f>
        <v/>
      </c>
      <c r="AN58" s="10"/>
      <c r="AO58" s="18" t="str">
        <f t="shared" ref="AO58:AO66" si="273">IF(AND((AN58&gt;0),(AN$5&gt;0)),(AN58/AN$5*100),"")</f>
        <v/>
      </c>
      <c r="AP58" s="10"/>
      <c r="AQ58" s="18" t="str">
        <f t="shared" ref="AQ58:AQ66" si="274">IF(AND((AP58&gt;0),(AP$5&gt;0)),(AP58/AP$5*100),"")</f>
        <v/>
      </c>
      <c r="AR58" s="10"/>
      <c r="AS58" s="18" t="str">
        <f t="shared" ref="AS58:AS66" si="275">IF(AND((AR58&gt;0),(AR$5&gt;0)),(AR58/AR$5*100),"")</f>
        <v/>
      </c>
      <c r="AT58" s="10"/>
      <c r="AU58" s="18" t="str">
        <f t="shared" ref="AU58:AU66" si="276">IF(AND((AT58&gt;0),(AT$5&gt;0)),(AT58/AT$5*100),"")</f>
        <v/>
      </c>
      <c r="AV58" s="10"/>
      <c r="AW58" s="18" t="str">
        <f t="shared" ref="AW58:AW66" si="277">IF(AND((AV58&gt;0),(AV$5&gt;0)),(AV58/AV$5*100),"")</f>
        <v/>
      </c>
      <c r="AX58" s="10"/>
      <c r="AY58" s="18" t="str">
        <f t="shared" ref="AY58:AY66" si="278">IF(AND((AX58&gt;0),(AX$5&gt;0)),(AX58/AX$5*100),"")</f>
        <v/>
      </c>
      <c r="AZ58" s="10"/>
      <c r="BA58" s="18" t="str">
        <f t="shared" ref="BA58:BA66" si="279">IF(AND((AZ58&gt;0),(AZ$5&gt;0)),(AZ58/AZ$5*100),"")</f>
        <v/>
      </c>
      <c r="BB58" s="10"/>
      <c r="BC58" s="18" t="str">
        <f t="shared" ref="BC58:BC66" si="280">IF(AND((BB58&gt;0),(BB$5&gt;0)),(BB58/BB$5*100),"")</f>
        <v/>
      </c>
      <c r="BD58" s="10"/>
      <c r="BE58" s="18" t="str">
        <f t="shared" ref="BE58:BE66" si="281">IF(AND((BD58&gt;0),(BD$5&gt;0)),(BD58/BD$5*100),"")</f>
        <v/>
      </c>
      <c r="BF58" s="10"/>
      <c r="BG58" s="18" t="str">
        <f t="shared" ref="BG58:BG66" si="282">IF(AND((BF58&gt;0),(BF$5&gt;0)),(BF58/BF$5*100),"")</f>
        <v/>
      </c>
      <c r="BH58" s="10"/>
      <c r="BI58" s="18" t="str">
        <f t="shared" ref="BI58:BI66" si="283">IF(AND((BH58&gt;0),(BH$5&gt;0)),(BH58/BH$5*100),"")</f>
        <v/>
      </c>
      <c r="BK58" s="11" t="str">
        <f t="shared" si="0"/>
        <v xml:space="preserve">     Anterior base</v>
      </c>
      <c r="BL58" s="12">
        <f t="shared" si="2"/>
        <v>6</v>
      </c>
      <c r="BM58" s="40">
        <f t="shared" si="1"/>
        <v>5.42</v>
      </c>
      <c r="BN58" s="13" t="str">
        <f t="shared" si="3"/>
        <v>–</v>
      </c>
      <c r="BO58" s="41">
        <f t="shared" si="4"/>
        <v>9.02</v>
      </c>
      <c r="BP58" s="42">
        <f t="shared" si="5"/>
        <v>25.767366720516961</v>
      </c>
      <c r="BQ58" s="14" t="str">
        <f t="shared" si="10"/>
        <v>–</v>
      </c>
      <c r="BR58" s="43">
        <f t="shared" si="6"/>
        <v>33.228558599012125</v>
      </c>
      <c r="BS58" s="44">
        <f t="shared" si="7"/>
        <v>7.2750000000000012</v>
      </c>
      <c r="BT58" s="45">
        <f t="shared" si="11"/>
        <v>29.764113513163966</v>
      </c>
      <c r="BU58" s="13">
        <f t="shared" si="8"/>
        <v>1.2514271852568888</v>
      </c>
      <c r="BV58" s="46">
        <f t="shared" si="12"/>
        <v>3.0762418422268056</v>
      </c>
      <c r="BW58" s="13">
        <f t="shared" si="9"/>
        <v>5.42</v>
      </c>
      <c r="BX58" s="14">
        <f t="shared" si="13"/>
        <v>27.059410883674484</v>
      </c>
    </row>
    <row r="59" spans="1:76" x14ac:dyDescent="0.2">
      <c r="A59" s="9" t="s">
        <v>43</v>
      </c>
      <c r="B59" s="124">
        <v>8.1300000000000008</v>
      </c>
      <c r="C59" s="125">
        <f t="shared" si="256"/>
        <v>40.589116325511732</v>
      </c>
      <c r="D59" s="10">
        <v>8.6</v>
      </c>
      <c r="E59" s="18">
        <f t="shared" si="257"/>
        <v>34.733441033925686</v>
      </c>
      <c r="F59" s="10">
        <v>14.49</v>
      </c>
      <c r="G59" s="18">
        <f t="shared" si="238"/>
        <v>50.593575418994419</v>
      </c>
      <c r="H59" s="242">
        <v>10.58</v>
      </c>
      <c r="I59" s="18">
        <f t="shared" si="258"/>
        <v>37.826242402574188</v>
      </c>
      <c r="J59" s="10"/>
      <c r="K59" s="18" t="str">
        <f t="shared" si="259"/>
        <v/>
      </c>
      <c r="L59" s="10"/>
      <c r="M59" s="18" t="str">
        <f t="shared" si="260"/>
        <v/>
      </c>
      <c r="N59" s="10"/>
      <c r="O59" s="18" t="str">
        <f t="shared" si="261"/>
        <v/>
      </c>
      <c r="P59" s="10"/>
      <c r="Q59" s="18" t="str">
        <f t="shared" si="262"/>
        <v/>
      </c>
      <c r="R59" s="10">
        <v>9.36</v>
      </c>
      <c r="S59" s="18">
        <f t="shared" si="241"/>
        <v>42.02963628199371</v>
      </c>
      <c r="T59" s="10">
        <v>10.63</v>
      </c>
      <c r="U59" s="18">
        <f t="shared" si="263"/>
        <v>46.37870855148342</v>
      </c>
      <c r="V59" s="10"/>
      <c r="W59" s="18" t="str">
        <f t="shared" si="264"/>
        <v/>
      </c>
      <c r="X59" s="10"/>
      <c r="Y59" s="18" t="str">
        <f t="shared" si="265"/>
        <v/>
      </c>
      <c r="Z59" s="10"/>
      <c r="AA59" s="18" t="str">
        <f t="shared" si="266"/>
        <v/>
      </c>
      <c r="AB59" s="10"/>
      <c r="AC59" s="18" t="str">
        <f t="shared" si="267"/>
        <v/>
      </c>
      <c r="AD59" s="10"/>
      <c r="AE59" s="18" t="str">
        <f t="shared" si="268"/>
        <v/>
      </c>
      <c r="AF59" s="10"/>
      <c r="AG59" s="18" t="str">
        <f t="shared" si="269"/>
        <v/>
      </c>
      <c r="AH59" s="10"/>
      <c r="AI59" s="18" t="str">
        <f t="shared" si="270"/>
        <v/>
      </c>
      <c r="AJ59" s="10"/>
      <c r="AK59" s="18" t="str">
        <f t="shared" si="271"/>
        <v/>
      </c>
      <c r="AL59" s="10"/>
      <c r="AM59" s="18" t="str">
        <f t="shared" si="272"/>
        <v/>
      </c>
      <c r="AN59" s="10"/>
      <c r="AO59" s="18" t="str">
        <f t="shared" si="273"/>
        <v/>
      </c>
      <c r="AP59" s="10"/>
      <c r="AQ59" s="18" t="str">
        <f t="shared" si="274"/>
        <v/>
      </c>
      <c r="AR59" s="10"/>
      <c r="AS59" s="18" t="str">
        <f t="shared" si="275"/>
        <v/>
      </c>
      <c r="AT59" s="10"/>
      <c r="AU59" s="18" t="str">
        <f t="shared" si="276"/>
        <v/>
      </c>
      <c r="AV59" s="10"/>
      <c r="AW59" s="18" t="str">
        <f t="shared" si="277"/>
        <v/>
      </c>
      <c r="AX59" s="10"/>
      <c r="AY59" s="18" t="str">
        <f t="shared" si="278"/>
        <v/>
      </c>
      <c r="AZ59" s="10"/>
      <c r="BA59" s="18" t="str">
        <f t="shared" si="279"/>
        <v/>
      </c>
      <c r="BB59" s="10"/>
      <c r="BC59" s="18" t="str">
        <f t="shared" si="280"/>
        <v/>
      </c>
      <c r="BD59" s="10"/>
      <c r="BE59" s="18" t="str">
        <f t="shared" si="281"/>
        <v/>
      </c>
      <c r="BF59" s="10"/>
      <c r="BG59" s="18" t="str">
        <f t="shared" si="282"/>
        <v/>
      </c>
      <c r="BH59" s="10"/>
      <c r="BI59" s="18" t="str">
        <f t="shared" si="283"/>
        <v/>
      </c>
      <c r="BK59" s="11" t="str">
        <f t="shared" si="0"/>
        <v xml:space="preserve">     Anterior primary branch</v>
      </c>
      <c r="BL59" s="12">
        <f t="shared" si="2"/>
        <v>6</v>
      </c>
      <c r="BM59" s="40">
        <f t="shared" si="1"/>
        <v>8.1300000000000008</v>
      </c>
      <c r="BN59" s="13" t="str">
        <f t="shared" si="3"/>
        <v>–</v>
      </c>
      <c r="BO59" s="41">
        <f t="shared" si="4"/>
        <v>14.49</v>
      </c>
      <c r="BP59" s="42">
        <f t="shared" si="5"/>
        <v>34.733441033925686</v>
      </c>
      <c r="BQ59" s="14" t="str">
        <f t="shared" si="10"/>
        <v>–</v>
      </c>
      <c r="BR59" s="43">
        <f t="shared" si="6"/>
        <v>50.593575418994419</v>
      </c>
      <c r="BS59" s="44">
        <f t="shared" si="7"/>
        <v>10.298333333333334</v>
      </c>
      <c r="BT59" s="45">
        <f t="shared" si="11"/>
        <v>42.025120002413857</v>
      </c>
      <c r="BU59" s="13">
        <f t="shared" si="8"/>
        <v>2.2902350679933834</v>
      </c>
      <c r="BV59" s="46">
        <f t="shared" si="12"/>
        <v>5.7486249436766323</v>
      </c>
      <c r="BW59" s="13">
        <f t="shared" si="9"/>
        <v>8.1300000000000008</v>
      </c>
      <c r="BX59" s="14">
        <f t="shared" si="13"/>
        <v>40.589116325511732</v>
      </c>
    </row>
    <row r="60" spans="1:76" x14ac:dyDescent="0.2">
      <c r="A60" s="9" t="s">
        <v>44</v>
      </c>
      <c r="B60" s="124">
        <v>6.69</v>
      </c>
      <c r="C60" s="125">
        <f t="shared" si="256"/>
        <v>33.399900149775334</v>
      </c>
      <c r="D60" s="10">
        <v>6.58</v>
      </c>
      <c r="E60" s="18">
        <f t="shared" si="257"/>
        <v>26.575121163166397</v>
      </c>
      <c r="F60" s="10">
        <v>9.06</v>
      </c>
      <c r="G60" s="18">
        <f t="shared" si="238"/>
        <v>31.634078212290508</v>
      </c>
      <c r="H60" s="242">
        <v>8.76</v>
      </c>
      <c r="I60" s="18">
        <f t="shared" si="258"/>
        <v>31.319270647121915</v>
      </c>
      <c r="J60" s="10"/>
      <c r="K60" s="18" t="str">
        <f t="shared" si="259"/>
        <v/>
      </c>
      <c r="L60" s="10"/>
      <c r="M60" s="18" t="str">
        <f t="shared" si="260"/>
        <v/>
      </c>
      <c r="N60" s="10"/>
      <c r="O60" s="18" t="str">
        <f t="shared" si="261"/>
        <v/>
      </c>
      <c r="P60" s="10"/>
      <c r="Q60" s="18" t="str">
        <f t="shared" si="262"/>
        <v/>
      </c>
      <c r="R60" s="10">
        <v>7.58</v>
      </c>
      <c r="S60" s="18">
        <f t="shared" si="241"/>
        <v>34.03682083520431</v>
      </c>
      <c r="T60" s="10">
        <v>9.09</v>
      </c>
      <c r="U60" s="18">
        <f t="shared" si="263"/>
        <v>39.659685863874344</v>
      </c>
      <c r="V60" s="10"/>
      <c r="W60" s="18" t="str">
        <f t="shared" si="264"/>
        <v/>
      </c>
      <c r="X60" s="10"/>
      <c r="Y60" s="18" t="str">
        <f t="shared" si="265"/>
        <v/>
      </c>
      <c r="Z60" s="10"/>
      <c r="AA60" s="18" t="str">
        <f t="shared" si="266"/>
        <v/>
      </c>
      <c r="AB60" s="10"/>
      <c r="AC60" s="18" t="str">
        <f t="shared" si="267"/>
        <v/>
      </c>
      <c r="AD60" s="10"/>
      <c r="AE60" s="18" t="str">
        <f t="shared" si="268"/>
        <v/>
      </c>
      <c r="AF60" s="10"/>
      <c r="AG60" s="18" t="str">
        <f t="shared" si="269"/>
        <v/>
      </c>
      <c r="AH60" s="10"/>
      <c r="AI60" s="18" t="str">
        <f t="shared" si="270"/>
        <v/>
      </c>
      <c r="AJ60" s="10"/>
      <c r="AK60" s="18" t="str">
        <f t="shared" si="271"/>
        <v/>
      </c>
      <c r="AL60" s="10"/>
      <c r="AM60" s="18" t="str">
        <f t="shared" si="272"/>
        <v/>
      </c>
      <c r="AN60" s="10"/>
      <c r="AO60" s="18" t="str">
        <f t="shared" si="273"/>
        <v/>
      </c>
      <c r="AP60" s="10"/>
      <c r="AQ60" s="18" t="str">
        <f t="shared" si="274"/>
        <v/>
      </c>
      <c r="AR60" s="10"/>
      <c r="AS60" s="18" t="str">
        <f t="shared" si="275"/>
        <v/>
      </c>
      <c r="AT60" s="10"/>
      <c r="AU60" s="18" t="str">
        <f t="shared" si="276"/>
        <v/>
      </c>
      <c r="AV60" s="10"/>
      <c r="AW60" s="18" t="str">
        <f t="shared" si="277"/>
        <v/>
      </c>
      <c r="AX60" s="10"/>
      <c r="AY60" s="18" t="str">
        <f t="shared" si="278"/>
        <v/>
      </c>
      <c r="AZ60" s="10"/>
      <c r="BA60" s="18" t="str">
        <f t="shared" si="279"/>
        <v/>
      </c>
      <c r="BB60" s="10"/>
      <c r="BC60" s="18" t="str">
        <f t="shared" si="280"/>
        <v/>
      </c>
      <c r="BD60" s="10"/>
      <c r="BE60" s="18" t="str">
        <f t="shared" si="281"/>
        <v/>
      </c>
      <c r="BF60" s="10"/>
      <c r="BG60" s="18" t="str">
        <f t="shared" si="282"/>
        <v/>
      </c>
      <c r="BH60" s="10"/>
      <c r="BI60" s="18" t="str">
        <f t="shared" si="283"/>
        <v/>
      </c>
      <c r="BK60" s="11" t="str">
        <f t="shared" si="0"/>
        <v xml:space="preserve">     Anterior secondary branch</v>
      </c>
      <c r="BL60" s="12">
        <f t="shared" si="2"/>
        <v>6</v>
      </c>
      <c r="BM60" s="40">
        <f t="shared" si="1"/>
        <v>6.58</v>
      </c>
      <c r="BN60" s="13" t="str">
        <f t="shared" si="3"/>
        <v>–</v>
      </c>
      <c r="BO60" s="41">
        <f t="shared" si="4"/>
        <v>9.09</v>
      </c>
      <c r="BP60" s="42">
        <f t="shared" si="5"/>
        <v>26.575121163166397</v>
      </c>
      <c r="BQ60" s="14" t="str">
        <f t="shared" si="10"/>
        <v>–</v>
      </c>
      <c r="BR60" s="43">
        <f t="shared" si="6"/>
        <v>39.659685863874344</v>
      </c>
      <c r="BS60" s="44">
        <f t="shared" si="7"/>
        <v>7.9599999999999982</v>
      </c>
      <c r="BT60" s="45">
        <f t="shared" si="11"/>
        <v>32.770812811905472</v>
      </c>
      <c r="BU60" s="13">
        <f t="shared" si="8"/>
        <v>1.1652124269848949</v>
      </c>
      <c r="BV60" s="46">
        <f t="shared" si="12"/>
        <v>4.2717873152166312</v>
      </c>
      <c r="BW60" s="13">
        <f t="shared" si="9"/>
        <v>6.69</v>
      </c>
      <c r="BX60" s="14">
        <f t="shared" si="13"/>
        <v>33.399900149775334</v>
      </c>
    </row>
    <row r="61" spans="1:76" x14ac:dyDescent="0.2">
      <c r="A61" s="9" t="s">
        <v>136</v>
      </c>
      <c r="B61" s="218">
        <f>IF(AND((B58&gt;0),(B59&gt;0)),(B58/B59*100),"")</f>
        <v>66.666666666666657</v>
      </c>
      <c r="C61" s="125" t="s">
        <v>23</v>
      </c>
      <c r="D61" s="219">
        <f>IF(AND((D58&gt;0),(D59&gt;0)),(D58/D59*100),"")</f>
        <v>74.186046511627907</v>
      </c>
      <c r="E61" s="220" t="s">
        <v>23</v>
      </c>
      <c r="F61" s="219">
        <f>IF(AND((F58&gt;0),(F59&gt;0)),(F58/F59*100),"")</f>
        <v>62.249827467218765</v>
      </c>
      <c r="G61" s="220" t="s">
        <v>23</v>
      </c>
      <c r="H61" s="219">
        <f>IF(AND((H58&gt;0),(H59&gt;0)),(H58/H59*100),"")</f>
        <v>75.42533081285444</v>
      </c>
      <c r="I61" s="220" t="s">
        <v>23</v>
      </c>
      <c r="J61" s="219" t="str">
        <f>IF(AND((J58&gt;0),(J59&gt;0)),(J58/J59*100),"")</f>
        <v/>
      </c>
      <c r="K61" s="220" t="s">
        <v>23</v>
      </c>
      <c r="L61" s="219" t="str">
        <f>IF(AND((L58&gt;0),(L59&gt;0)),(L58/L59*100),"")</f>
        <v/>
      </c>
      <c r="M61" s="220" t="s">
        <v>23</v>
      </c>
      <c r="N61" s="219" t="str">
        <f>IF(AND((N58&gt;0),(N59&gt;0)),(N58/N59*100),"")</f>
        <v/>
      </c>
      <c r="O61" s="220" t="s">
        <v>23</v>
      </c>
      <c r="P61" s="219" t="str">
        <f>IF(AND((P58&gt;0),(P59&gt;0)),(P58/P59*100),"")</f>
        <v/>
      </c>
      <c r="Q61" s="220" t="s">
        <v>23</v>
      </c>
      <c r="R61" s="219">
        <f>IF(AND((R58&gt;0),(R59&gt;0)),(R58/R59*100),"")</f>
        <v>79.05982905982907</v>
      </c>
      <c r="S61" s="220" t="s">
        <v>23</v>
      </c>
      <c r="T61" s="219">
        <f>IF(AND((T58&gt;0),(T59&gt;0)),(T58/T59*100),"")</f>
        <v>70.084666039510807</v>
      </c>
      <c r="U61" s="220" t="s">
        <v>23</v>
      </c>
      <c r="V61" s="219" t="str">
        <f>IF(AND((V58&gt;0),(V59&gt;0)),(V58/V59*100),"")</f>
        <v/>
      </c>
      <c r="W61" s="220" t="s">
        <v>23</v>
      </c>
      <c r="X61" s="219" t="str">
        <f>IF(AND((X58&gt;0),(X59&gt;0)),(X58/X59*100),"")</f>
        <v/>
      </c>
      <c r="Y61" s="220" t="s">
        <v>23</v>
      </c>
      <c r="Z61" s="219" t="str">
        <f>IF(AND((Z58&gt;0),(Z59&gt;0)),(Z58/Z59*100),"")</f>
        <v/>
      </c>
      <c r="AA61" s="220" t="s">
        <v>23</v>
      </c>
      <c r="AB61" s="219" t="str">
        <f>IF(AND((AB58&gt;0),(AB59&gt;0)),(AB58/AB59*100),"")</f>
        <v/>
      </c>
      <c r="AC61" s="220" t="s">
        <v>23</v>
      </c>
      <c r="AD61" s="219" t="str">
        <f>IF(AND((AD58&gt;0),(AD59&gt;0)),(AD58/AD59*100),"")</f>
        <v/>
      </c>
      <c r="AE61" s="220" t="s">
        <v>23</v>
      </c>
      <c r="AF61" s="219" t="str">
        <f>IF(AND((AF58&gt;0),(AF59&gt;0)),(AF58/AF59*100),"")</f>
        <v/>
      </c>
      <c r="AG61" s="220" t="s">
        <v>23</v>
      </c>
      <c r="AH61" s="219" t="str">
        <f>IF(AND((AH58&gt;0),(AH59&gt;0)),(AH58/AH59*100),"")</f>
        <v/>
      </c>
      <c r="AI61" s="220" t="s">
        <v>23</v>
      </c>
      <c r="AJ61" s="219" t="str">
        <f>IF(AND((AJ58&gt;0),(AJ59&gt;0)),(AJ58/AJ59*100),"")</f>
        <v/>
      </c>
      <c r="AK61" s="220" t="s">
        <v>23</v>
      </c>
      <c r="AL61" s="219" t="str">
        <f>IF(AND((AL58&gt;0),(AL59&gt;0)),(AL58/AL59*100),"")</f>
        <v/>
      </c>
      <c r="AM61" s="220" t="s">
        <v>23</v>
      </c>
      <c r="AN61" s="219" t="str">
        <f>IF(AND((AN58&gt;0),(AN59&gt;0)),(AN58/AN59*100),"")</f>
        <v/>
      </c>
      <c r="AO61" s="220" t="s">
        <v>23</v>
      </c>
      <c r="AP61" s="131" t="str">
        <f>IF(AND((AP58&gt;0),(AP59&gt;0)),(AP58/AP59*100),"")</f>
        <v/>
      </c>
      <c r="AQ61" s="18" t="s">
        <v>23</v>
      </c>
      <c r="AR61" s="131" t="str">
        <f>IF(AND((AR58&gt;0),(AR59&gt;0)),(AR58/AR59*100),"")</f>
        <v/>
      </c>
      <c r="AS61" s="18" t="s">
        <v>23</v>
      </c>
      <c r="AT61" s="131" t="str">
        <f>IF(AND((AT58&gt;0),(AT59&gt;0)),(AT58/AT59*100),"")</f>
        <v/>
      </c>
      <c r="AU61" s="18" t="s">
        <v>23</v>
      </c>
      <c r="AV61" s="131" t="str">
        <f>IF(AND((AV58&gt;0),(AV59&gt;0)),(AV58/AV59*100),"")</f>
        <v/>
      </c>
      <c r="AW61" s="18" t="s">
        <v>23</v>
      </c>
      <c r="AX61" s="131" t="str">
        <f>IF(AND((AX58&gt;0),(AX59&gt;0)),(AX58/AX59*100),"")</f>
        <v/>
      </c>
      <c r="AY61" s="18" t="s">
        <v>23</v>
      </c>
      <c r="AZ61" s="131" t="str">
        <f>IF(AND((AZ58&gt;0),(AZ59&gt;0)),(AZ58/AZ59*100),"")</f>
        <v/>
      </c>
      <c r="BA61" s="18" t="s">
        <v>23</v>
      </c>
      <c r="BB61" s="131" t="str">
        <f>IF(AND((BB58&gt;0),(BB59&gt;0)),(BB58/BB59*100),"")</f>
        <v/>
      </c>
      <c r="BC61" s="18" t="s">
        <v>23</v>
      </c>
      <c r="BD61" s="131" t="str">
        <f>IF(AND((BD58&gt;0),(BD59&gt;0)),(BD58/BD59*100),"")</f>
        <v/>
      </c>
      <c r="BE61" s="18" t="s">
        <v>23</v>
      </c>
      <c r="BF61" s="131" t="str">
        <f>IF(AND((BF58&gt;0),(BF59&gt;0)),(BF58/BF59*100),"")</f>
        <v/>
      </c>
      <c r="BG61" s="18" t="s">
        <v>23</v>
      </c>
      <c r="BH61" s="131" t="str">
        <f>IF(AND((BH58&gt;0),(BH59&gt;0)),(BH58/BH59*100),"")</f>
        <v/>
      </c>
      <c r="BI61" s="18" t="s">
        <v>23</v>
      </c>
      <c r="BK61" s="11" t="str">
        <f t="shared" ref="BK61" si="284">A61</f>
        <v xml:space="preserve">     Anterior cbt ratio</v>
      </c>
      <c r="BL61" s="221">
        <f t="shared" ref="BL61:BL62" si="285">COUNT(B61,D61,F61,H61,J61,L61,N61,P61,R61,T61,V61,X61,Z61,AB61,AD61,AF61,AH61,AJ61,AL61,AN61,AP61,AR61,AT61,AV61,AX61,AZ61,BB61,BD61,BF61,BH61)</f>
        <v>6</v>
      </c>
      <c r="BM61" s="160">
        <f>IF(SUM(B61,D61,F61,H61,J61,L61,N61,P61,R61,T61,V61,X61,Z61,AB61,AD61,AF61,AH61,AJ61,AL61,AN61,AP61,AR61,AT61,AV61,AX61,AZ61,BB61,BD61,BF61,BH61)&gt;0,MIN(B61,D61,F61,H61,J61,L61,N61,P61,R61,T61,V61,X61,Z61,AB61,AD61,AF61,AH61,AJ61,AL61,AN61,AP61,AR61,AT61,AV61,AX61,AZ61,BB61,BD61,BF61,BH61),"")</f>
        <v>62.249827467218765</v>
      </c>
      <c r="BN61" s="161" t="str">
        <f>IF(COUNT(BM61)&gt;0,"–","?")</f>
        <v>–</v>
      </c>
      <c r="BO61" s="162">
        <f>IF(SUM(B61,D61,F61,H61,J61,L61,N61,P61,R61,T61,V61,X61,Z61,AB61,AD61,AF61,AH61,AJ61,AL61,AN61,AP61,AR61,AT61,AV61,AX61,AZ61,BB61,BD61,BF61,BH61)&gt;0,MAX(B61,D61,F61,H61,J61,L61,N61,P61,R61,T61,V61,X61,Z61,AB61,AD61,AF61,AH61,AJ61,AL61,AN61,AP61,AR61,AT61,AV61,AX61,AZ61,BB61,BD61,BF61,BH61),"")</f>
        <v>79.05982905982907</v>
      </c>
      <c r="BP61" s="222" t="str">
        <f t="shared" ref="BP61" si="286">IF(SUM(C61,E61,G61,I61,K61,M61,O61,Q61,S61,U61,W61,Y61,AA61,AC61,AE61,AG61,AI61,AK61,AM61,AO61,AQ61,AS61,AU61,AW61,AY61,BA61,BC61,BE61,BG61,BI61)&gt;0,MIN(C61,E61,G61,I61,K61,M61,O61,Q61,S61,U61,W61,Y61,AA61,AC61,AE61,AG61,AI61,AK61,AM61,AO61,AQ61,AS61,AU61,AW61,AY61,BA61,BC61,BE61,BG61,BI61),"")</f>
        <v/>
      </c>
      <c r="BQ61" s="164" t="s">
        <v>23</v>
      </c>
      <c r="BR61" s="223" t="str">
        <f t="shared" ref="BR61" si="287">IF(SUM(C61,E61,G61,I61,K61,M61,O61,Q61,S61,U61,W61,Y61,AA61,AC61,AE61,AG61,AI61,AK61,AM61,AO61,AQ61,AS61,AU61,AW61,AY61,BA61,BC61,BE61,BG61,BI61)&gt;0,MAX(C61,E61,G61,I61,K61,M61,O61,Q61,S61,U61,W61,Y61,AA61,AC61,AE61,AG61,AI61,AK61,AM61,AO61,AQ61,AS61,AU61,AW61,AY61,BA61,BC61,BE61,BG61,BI61),"")</f>
        <v/>
      </c>
      <c r="BS61" s="224">
        <f t="shared" ref="BS61:BS62" si="288">IF(SUM(B61,D61,F61,H61,J61,L61,N61,P61,R61,T61,V61,X61,Z61,AB61,AD61,AF61,AH61,AJ61,AL61,AN61,AP61,AR61,AT61,AV61,AX61,AZ61,BB61,BD61,BF61,BH61)&gt;0,AVERAGE(B61,D61,F61,H61,J61,L61,N61,P61,R61,T61,V61,X61,Z61,AB61,AD61,AF61,AH61,AJ61,AL61,AN61,AP61,AR61,AT61,AV61,AX61,AZ61,BB61,BD61,BF61,BH61),"?")</f>
        <v>71.278727759617936</v>
      </c>
      <c r="BT61" s="167" t="s">
        <v>23</v>
      </c>
      <c r="BU61" s="225">
        <f t="shared" ref="BU61:BU62" si="289">IF(COUNT(B61,D61,F61,H61,J61,L61,N61,P61,R61,T61,V61,X61,Z61,AB61,AD61,AF61,AH61,AJ61,AL61,AN61,AP61,AR61,AT61,AV61,AX61,AZ61,BB61,BD61,BF61,BH61)&gt;1,STDEV(B61,D61,F61,H61,J61,L61,N61,P61,R61,T61,V61,X61,Z61,AB61,AD61,AF61,AH61,AJ61,AL61,AN61,AP61,AR61,AT61,AV61,AX61,AZ61,BB61,BD61,BF61,BH61),"?")</f>
        <v>6.1710661648968319</v>
      </c>
      <c r="BV61" s="168" t="s">
        <v>23</v>
      </c>
      <c r="BW61" s="161">
        <f>IF(COUNT(B61)&gt;0,B61,"?")</f>
        <v>66.666666666666657</v>
      </c>
      <c r="BX61" s="169" t="s">
        <v>23</v>
      </c>
    </row>
    <row r="62" spans="1:76" s="232" customFormat="1" x14ac:dyDescent="0.2">
      <c r="A62" s="226" t="s">
        <v>137</v>
      </c>
      <c r="B62" s="227">
        <f>IF(AND((B60&gt;0),(B59&gt;0)),(B60/B59*100),"")</f>
        <v>82.287822878228781</v>
      </c>
      <c r="C62" s="228" t="s">
        <v>23</v>
      </c>
      <c r="D62" s="229">
        <f>IF(AND((D60&gt;0),(D59&gt;0)),(D60/D59*100),"")</f>
        <v>76.511627906976756</v>
      </c>
      <c r="E62" s="230" t="s">
        <v>23</v>
      </c>
      <c r="F62" s="229">
        <f>IF(AND((F60&gt;0),(F59&gt;0)),(F60/F59*100),"")</f>
        <v>62.52587991718427</v>
      </c>
      <c r="G62" s="230" t="s">
        <v>23</v>
      </c>
      <c r="H62" s="229">
        <f>IF(AND((H60&gt;0),(H59&gt;0)),(H60/H59*100),"")</f>
        <v>82.797731568998117</v>
      </c>
      <c r="I62" s="230" t="s">
        <v>23</v>
      </c>
      <c r="J62" s="229" t="str">
        <f>IF(AND((J60&gt;0),(J59&gt;0)),(J60/J59*100),"")</f>
        <v/>
      </c>
      <c r="K62" s="230" t="s">
        <v>23</v>
      </c>
      <c r="L62" s="229" t="str">
        <f>IF(AND((L60&gt;0),(L59&gt;0)),(L60/L59*100),"")</f>
        <v/>
      </c>
      <c r="M62" s="230" t="s">
        <v>23</v>
      </c>
      <c r="N62" s="229" t="str">
        <f>IF(AND((N60&gt;0),(N59&gt;0)),(N60/N59*100),"")</f>
        <v/>
      </c>
      <c r="O62" s="230" t="s">
        <v>23</v>
      </c>
      <c r="P62" s="229" t="str">
        <f>IF(AND((P60&gt;0),(P59&gt;0)),(P60/P59*100),"")</f>
        <v/>
      </c>
      <c r="Q62" s="230" t="s">
        <v>23</v>
      </c>
      <c r="R62" s="229">
        <f>IF(AND((R60&gt;0),(R59&gt;0)),(R60/R59*100),"")</f>
        <v>80.98290598290599</v>
      </c>
      <c r="S62" s="230" t="s">
        <v>23</v>
      </c>
      <c r="T62" s="229">
        <f>IF(AND((T60&gt;0),(T59&gt;0)),(T60/T59*100),"")</f>
        <v>85.51269990592661</v>
      </c>
      <c r="U62" s="230" t="s">
        <v>23</v>
      </c>
      <c r="V62" s="229" t="str">
        <f>IF(AND((V60&gt;0),(V59&gt;0)),(V60/V59*100),"")</f>
        <v/>
      </c>
      <c r="W62" s="230" t="s">
        <v>23</v>
      </c>
      <c r="X62" s="229" t="str">
        <f>IF(AND((X60&gt;0),(X59&gt;0)),(X60/X59*100),"")</f>
        <v/>
      </c>
      <c r="Y62" s="230" t="s">
        <v>23</v>
      </c>
      <c r="Z62" s="229" t="str">
        <f>IF(AND((Z60&gt;0),(Z59&gt;0)),(Z60/Z59*100),"")</f>
        <v/>
      </c>
      <c r="AA62" s="230" t="s">
        <v>23</v>
      </c>
      <c r="AB62" s="229" t="str">
        <f>IF(AND((AB60&gt;0),(AB59&gt;0)),(AB60/AB59*100),"")</f>
        <v/>
      </c>
      <c r="AC62" s="230" t="s">
        <v>23</v>
      </c>
      <c r="AD62" s="229" t="str">
        <f>IF(AND((AD60&gt;0),(AD59&gt;0)),(AD60/AD59*100),"")</f>
        <v/>
      </c>
      <c r="AE62" s="230" t="s">
        <v>23</v>
      </c>
      <c r="AF62" s="229" t="str">
        <f>IF(AND((AF60&gt;0),(AF59&gt;0)),(AF60/AF59*100),"")</f>
        <v/>
      </c>
      <c r="AG62" s="230" t="s">
        <v>23</v>
      </c>
      <c r="AH62" s="229" t="str">
        <f>IF(AND((AH60&gt;0),(AH59&gt;0)),(AH60/AH59*100),"")</f>
        <v/>
      </c>
      <c r="AI62" s="230" t="s">
        <v>23</v>
      </c>
      <c r="AJ62" s="229" t="str">
        <f>IF(AND((AJ60&gt;0),(AJ59&gt;0)),(AJ60/AJ59*100),"")</f>
        <v/>
      </c>
      <c r="AK62" s="230" t="s">
        <v>23</v>
      </c>
      <c r="AL62" s="229" t="str">
        <f>IF(AND((AL60&gt;0),(AL59&gt;0)),(AL60/AL59*100),"")</f>
        <v/>
      </c>
      <c r="AM62" s="230" t="s">
        <v>23</v>
      </c>
      <c r="AN62" s="229" t="str">
        <f>IF(AND((AN60&gt;0),(AN59&gt;0)),(AN60/AN59*100),"")</f>
        <v/>
      </c>
      <c r="AO62" s="230" t="s">
        <v>23</v>
      </c>
      <c r="AP62" s="231" t="str">
        <f>IF(AND((AP60&gt;0),(AP59&gt;0)),(AP60/AP59*100),"")</f>
        <v/>
      </c>
      <c r="AQ62" s="228" t="s">
        <v>23</v>
      </c>
      <c r="AR62" s="231" t="str">
        <f>IF(AND((AR60&gt;0),(AR59&gt;0)),(AR60/AR59*100),"")</f>
        <v/>
      </c>
      <c r="AS62" s="228" t="s">
        <v>23</v>
      </c>
      <c r="AT62" s="231" t="str">
        <f>IF(AND((AT60&gt;0),(AT59&gt;0)),(AT60/AT59*100),"")</f>
        <v/>
      </c>
      <c r="AU62" s="228" t="s">
        <v>23</v>
      </c>
      <c r="AV62" s="231" t="str">
        <f>IF(AND((AV60&gt;0),(AV59&gt;0)),(AV60/AV59*100),"")</f>
        <v/>
      </c>
      <c r="AW62" s="228" t="s">
        <v>23</v>
      </c>
      <c r="AX62" s="231" t="str">
        <f>IF(AND((AX60&gt;0),(AX59&gt;0)),(AX60/AX59*100),"")</f>
        <v/>
      </c>
      <c r="AY62" s="228" t="s">
        <v>23</v>
      </c>
      <c r="AZ62" s="231" t="str">
        <f>IF(AND((AZ60&gt;0),(AZ59&gt;0)),(AZ60/AZ59*100),"")</f>
        <v/>
      </c>
      <c r="BA62" s="228" t="s">
        <v>23</v>
      </c>
      <c r="BB62" s="231" t="str">
        <f>IF(AND((BB60&gt;0),(BB59&gt;0)),(BB60/BB59*100),"")</f>
        <v/>
      </c>
      <c r="BC62" s="228" t="s">
        <v>23</v>
      </c>
      <c r="BD62" s="231" t="str">
        <f>IF(AND((BD60&gt;0),(BD59&gt;0)),(BD60/BD59*100),"")</f>
        <v/>
      </c>
      <c r="BE62" s="228" t="s">
        <v>23</v>
      </c>
      <c r="BF62" s="231" t="str">
        <f>IF(AND((BF60&gt;0),(BF59&gt;0)),(BF60/BF59*100),"")</f>
        <v/>
      </c>
      <c r="BG62" s="228" t="s">
        <v>23</v>
      </c>
      <c r="BH62" s="231" t="str">
        <f>IF(AND((BH60&gt;0),(BH59&gt;0)),(BH60/BH59*100),"")</f>
        <v/>
      </c>
      <c r="BI62" s="228" t="s">
        <v>23</v>
      </c>
      <c r="BK62" s="233" t="s">
        <v>135</v>
      </c>
      <c r="BL62" s="221">
        <f t="shared" si="285"/>
        <v>6</v>
      </c>
      <c r="BM62" s="234">
        <f t="shared" ref="BM62" si="290">IF(SUM(B62,D62,F62,H62,J62,L62,N62,P62,R62,T62,V62,X62,Z62,AB62,AD62,AF62,AH62,AJ62,AL62,AN62,AP62,AR62,AT62,AV62,AX62,AZ62,BB62,BD62,BF62,BH62)&gt;0,MIN(B62,D62,F62,H62,J62,L62,N62,P62,R62,T62,V62,X62,Z62,AB62,AD62,AF62,AH62,AJ62,AL62,AN62,AP62,AR62,AT62,AV62,AX62,AZ62,BB62,BD62,BF62,BH62),"")</f>
        <v>62.52587991718427</v>
      </c>
      <c r="BN62" s="225" t="str">
        <f t="shared" ref="BN62" si="291">IF(COUNT(BM62)&gt;0,"–","?")</f>
        <v>–</v>
      </c>
      <c r="BO62" s="235">
        <f t="shared" ref="BO62" si="292">IF(SUM(B62,D62,F62,H62,J62,L62,N62,P62,R62,T62,V62,X62,Z62,AB62,AD62,AF62,AH62,AJ62,AL62,AN62,AP62,AR62,AT62,AV62,AX62,AZ62,BB62,BD62,BF62,BH62)&gt;0,MAX(B62,D62,F62,H62,J62,L62,N62,P62,R62,T62,V62,X62,Z62,AB62,AD62,AF62,AH62,AJ62,AL62,AN62,AP62,AR62,AT62,AV62,AX62,AZ62,BB62,BD62,BF62,BH62),"")</f>
        <v>85.51269990592661</v>
      </c>
      <c r="BP62" s="222"/>
      <c r="BQ62" s="236"/>
      <c r="BR62" s="223"/>
      <c r="BS62" s="224">
        <f t="shared" si="288"/>
        <v>78.436444693370092</v>
      </c>
      <c r="BT62" s="237"/>
      <c r="BU62" s="225">
        <f t="shared" si="289"/>
        <v>8.3338200271550793</v>
      </c>
      <c r="BV62" s="238"/>
      <c r="BW62" s="225"/>
      <c r="BX62" s="236"/>
    </row>
    <row r="63" spans="1:76" x14ac:dyDescent="0.2">
      <c r="A63" s="9" t="s">
        <v>131</v>
      </c>
      <c r="B63" s="130">
        <v>9.64</v>
      </c>
      <c r="C63" s="125">
        <f>IF(AND((B63&gt;0),(B$5&gt;0)),(B63/B$5*100),"")</f>
        <v>48.127808287568648</v>
      </c>
      <c r="D63" s="131">
        <v>10.71</v>
      </c>
      <c r="E63" s="18">
        <f t="shared" ref="E63" si="293">IF(AND((D63&gt;0),(D$5&gt;0)),(D63/D$5*100),"")</f>
        <v>43.25525040387722</v>
      </c>
      <c r="F63" s="131">
        <v>16.86</v>
      </c>
      <c r="G63" s="18">
        <f t="shared" si="238"/>
        <v>58.868715083798882</v>
      </c>
      <c r="H63" s="219">
        <v>15.14</v>
      </c>
      <c r="I63" s="18">
        <f t="shared" ref="I63" si="294">IF(AND((H63&gt;0),(H$5&gt;0)),(H63/H$5*100),"")</f>
        <v>54.129424383267789</v>
      </c>
      <c r="J63" s="131"/>
      <c r="K63" s="18"/>
      <c r="L63" s="131"/>
      <c r="M63" s="18"/>
      <c r="N63" s="131"/>
      <c r="O63" s="18"/>
      <c r="P63" s="131"/>
      <c r="Q63" s="18"/>
      <c r="R63" s="131">
        <v>13.72</v>
      </c>
      <c r="S63" s="18">
        <f t="shared" si="241"/>
        <v>61.607543780871133</v>
      </c>
      <c r="T63" s="131">
        <v>14.11</v>
      </c>
      <c r="U63" s="18">
        <f t="shared" si="263"/>
        <v>61.561954624781848</v>
      </c>
      <c r="V63" s="131"/>
      <c r="W63" s="18"/>
      <c r="X63" s="131"/>
      <c r="Y63" s="18"/>
      <c r="Z63" s="131"/>
      <c r="AA63" s="18"/>
      <c r="AB63" s="131"/>
      <c r="AC63" s="18"/>
      <c r="AD63" s="131"/>
      <c r="AE63" s="18"/>
      <c r="AF63" s="131"/>
      <c r="AG63" s="18"/>
      <c r="AH63" s="131"/>
      <c r="AI63" s="18"/>
      <c r="AJ63" s="131"/>
      <c r="AK63" s="18"/>
      <c r="AL63" s="131"/>
      <c r="AM63" s="18"/>
      <c r="AN63" s="131"/>
      <c r="AO63" s="18"/>
      <c r="AP63" s="131"/>
      <c r="AQ63" s="18"/>
      <c r="AR63" s="131"/>
      <c r="AS63" s="18"/>
      <c r="AT63" s="131"/>
      <c r="AU63" s="18"/>
      <c r="AV63" s="131"/>
      <c r="AW63" s="18"/>
      <c r="AX63" s="131"/>
      <c r="AY63" s="18"/>
      <c r="AZ63" s="131"/>
      <c r="BA63" s="18"/>
      <c r="BB63" s="131"/>
      <c r="BC63" s="18"/>
      <c r="BD63" s="131"/>
      <c r="BE63" s="18"/>
      <c r="BF63" s="131"/>
      <c r="BG63" s="18"/>
      <c r="BH63" s="131"/>
      <c r="BI63" s="18"/>
      <c r="BK63" s="11" t="str">
        <f t="shared" ref="BK63" si="295">A63</f>
        <v xml:space="preserve">     Anterior total</v>
      </c>
      <c r="BL63" s="12">
        <f t="shared" ref="BL63" si="296">COUNT(B63,D63,F63,H63,J63,L63,N63,P63,R63,T63,V63,X63,Z63,AB63,AD63,AF63,AH63,AJ63,AL63,AN63,AP63,AR63,AT63,AV63,AX63,AZ63,BB63,BD63,BF63,BH63)</f>
        <v>6</v>
      </c>
      <c r="BM63" s="40">
        <f t="shared" ref="BM63" si="297">IF(SUM(B63,D63,F63,H63,J63,L63,N63,P63,R63,T63,V63,X63,Z63,AB63,AD63,AF63,AH63,AJ63,AL63,AN63,AP63,AR63,AT63,AV63,AX63,AZ63,BB63,BD63,BF63,BH63)&gt;0,MIN(B63,D63,F63,H63,J63,L63,N63,P63,R63,T63,V63,X63,Z63,AB63,AD63,AF63,AH63,AJ63,AL63,AN63,AP63,AR63,AT63,AV63,AX63,AZ63,BB63,BD63,BF63,BH63),"")</f>
        <v>9.64</v>
      </c>
      <c r="BN63" s="13" t="str">
        <f t="shared" ref="BN63" si="298">IF(COUNT(BM63)&gt;0,"–","?")</f>
        <v>–</v>
      </c>
      <c r="BO63" s="41">
        <f t="shared" ref="BO63" si="299">IF(SUM(B63,D63,F63,H63,J63,L63,N63,P63,R63,T63,V63,X63,Z63,AB63,AD63,AF63,AH63,AJ63,AL63,AN63,AP63,AR63,AT63,AV63,AX63,AZ63,BB63,BD63,BF63,BH63)&gt;0,MAX(B63,D63,F63,H63,J63,L63,N63,P63,R63,T63,V63,X63,Z63,AB63,AD63,AF63,AH63,AJ63,AL63,AN63,AP63,AR63,AT63,AV63,AX63,AZ63,BB63,BD63,BF63,BH63),"")</f>
        <v>16.86</v>
      </c>
      <c r="BP63" s="42">
        <f t="shared" ref="BP63" si="300">IF(SUM(C63,E63,G63,I63,K63,M63,O63,Q63,S63,U63,W63,Y63,AA63,AC63,AE63,AG63,AI63,AK63,AM63,AO63,AQ63,AS63,AU63,AW63,AY63,BA63,BC63,BE63,BG63,BI63)&gt;0,MIN(C63,E63,G63,I63,K63,M63,O63,Q63,S63,U63,W63,Y63,AA63,AC63,AE63,AG63,AI63,AK63,AM63,AO63,AQ63,AS63,AU63,AW63,AY63,BA63,BC63,BE63,BG63,BI63),"")</f>
        <v>43.25525040387722</v>
      </c>
      <c r="BQ63" s="14" t="str">
        <f t="shared" ref="BQ63" si="301">IF(COUNT(BP63)&gt;0,"–","?")</f>
        <v>–</v>
      </c>
      <c r="BR63" s="43">
        <f t="shared" ref="BR63" si="302">IF(SUM(C63,E63,G63,I63,K63,M63,O63,Q63,S63,U63,W63,Y63,AA63,AC63,AE63,AG63,AI63,AK63,AM63,AO63,AQ63,AS63,AU63,AW63,AY63,BA63,BC63,BE63,BG63,BI63)&gt;0,MAX(C63,E63,G63,I63,K63,M63,O63,Q63,S63,U63,W63,Y63,AA63,AC63,AE63,AG63,AI63,AK63,AM63,AO63,AQ63,AS63,AU63,AW63,AY63,BA63,BC63,BE63,BG63,BI63),"")</f>
        <v>61.607543780871133</v>
      </c>
      <c r="BS63" s="44">
        <f t="shared" ref="BS63" si="303">IF(SUM(B63,D63,F63,H63,J63,L63,N63,P63,R63,T63,V63,X63,Z63,AB63,AD63,AF63,AH63,AJ63,AL63,AN63,AP63,AR63,AT63,AV63,AX63,AZ63,BB63,BD63,BF63,BH63)&gt;0,AVERAGE(B63,D63,F63,H63,J63,L63,N63,P63,R63,T63,V63,X63,Z63,AB63,AD63,AF63,AH63,AJ63,AL63,AN63,AP63,AR63,AT63,AV63,AX63,AZ63,BB63,BD63,BF63,BH63),"?")</f>
        <v>13.363333333333335</v>
      </c>
      <c r="BT63" s="45">
        <f t="shared" ref="BT63" si="304">IF(SUM(C63,E63,G63,I63,K63,M63,O63,Q63,S63,U63,W63,Y63,AA63,AC63,AE63,AG63,AI63,AK63,AM63,AO63,AQ63,AS63,AU63,AW63,AY63,BA63,BC63,BE63,BG63,BI63)&gt;0,AVERAGE(C63,E63,G63,I63,K63,M63,O63,Q63,S63,U63,W63,Y63,AA63,AC63,AE63,AG63,AI63,AK63,AM63,AO63,AQ63,AS63,AU63,AW63,AY63,BA63,BC63,BE63,BG63,BI63),"?")</f>
        <v>54.591782760694251</v>
      </c>
      <c r="BU63" s="13">
        <f t="shared" ref="BU63" si="305">IF(COUNT(B63,D63,F63,H63,J63,L63,N63,P63,R63,T63,V63,X63,Z63,AB63,AD63,AF63,AH63,AJ63,AL63,AN63,AP63,AR63,AT63,AV63,AX63,AZ63,BB63,BD63,BF63,BH63)&gt;1,STDEV(B63,D63,F63,H63,J63,L63,N63,P63,R63,T63,V63,X63,Z63,AB63,AD63,AF63,AH63,AJ63,AL63,AN63,AP63,AR63,AT63,AV63,AX63,AZ63,BB63,BD63,BF63,BH63),"?")</f>
        <v>2.7192400899270801</v>
      </c>
      <c r="BV63" s="46">
        <f t="shared" ref="BV63" si="306">IF(COUNT(C63,E63,G63,I63,K63,M63,O63,Q63,S63,U63,W63,Y63,AA63,AC63,AE63,AG63,AI63,AK63,AM63,AO63,AQ63,AS63,AU63,AW63,AY63,BA63,BC63,BE63,BG63,BI63)&gt;1,STDEV(C63,E63,G63,I63,K63,M63,O63,Q63,S63,U63,W63,Y63,AA63,AC63,AE63,AG63,AI63,AK63,AM63,AO63,AQ63,AS63,AU63,AW63,AY63,BA63,BC63,BE63,BG63,BI63),"?")</f>
        <v>7.5711301103484612</v>
      </c>
      <c r="BW63" s="13">
        <f t="shared" ref="BW63" si="307">IF(COUNT(B63)&gt;0,B63,"?")</f>
        <v>9.64</v>
      </c>
      <c r="BX63" s="14">
        <f t="shared" ref="BX63" si="308">IF(COUNT(C63)&gt;0,C63,"?")</f>
        <v>48.127808287568648</v>
      </c>
    </row>
    <row r="64" spans="1:76" x14ac:dyDescent="0.2">
      <c r="A64" s="9" t="s">
        <v>45</v>
      </c>
      <c r="B64" s="124">
        <v>6.42</v>
      </c>
      <c r="C64" s="125">
        <f t="shared" si="256"/>
        <v>32.051922116824763</v>
      </c>
      <c r="D64" s="10">
        <v>7.54</v>
      </c>
      <c r="E64" s="18">
        <f t="shared" si="257"/>
        <v>30.452342487883683</v>
      </c>
      <c r="F64" s="10">
        <v>7.9</v>
      </c>
      <c r="G64" s="18">
        <f t="shared" si="238"/>
        <v>27.583798882681563</v>
      </c>
      <c r="H64" s="242">
        <v>7.63</v>
      </c>
      <c r="I64" s="18">
        <f t="shared" si="258"/>
        <v>27.279227744011443</v>
      </c>
      <c r="J64" s="10"/>
      <c r="K64" s="18" t="str">
        <f t="shared" si="259"/>
        <v/>
      </c>
      <c r="L64" s="10"/>
      <c r="M64" s="18" t="str">
        <f t="shared" si="260"/>
        <v/>
      </c>
      <c r="N64" s="10"/>
      <c r="O64" s="18" t="str">
        <f t="shared" si="261"/>
        <v/>
      </c>
      <c r="P64" s="10"/>
      <c r="Q64" s="18" t="str">
        <f t="shared" si="262"/>
        <v/>
      </c>
      <c r="R64" s="10">
        <v>6.89</v>
      </c>
      <c r="S64" s="18">
        <f t="shared" si="241"/>
        <v>30.938482263134258</v>
      </c>
      <c r="T64" s="10">
        <v>8.32</v>
      </c>
      <c r="U64" s="18">
        <f t="shared" si="263"/>
        <v>36.300174520069802</v>
      </c>
      <c r="V64" s="10"/>
      <c r="W64" s="18" t="str">
        <f t="shared" si="264"/>
        <v/>
      </c>
      <c r="X64" s="10"/>
      <c r="Y64" s="18" t="str">
        <f t="shared" si="265"/>
        <v/>
      </c>
      <c r="Z64" s="10"/>
      <c r="AA64" s="18" t="str">
        <f t="shared" si="266"/>
        <v/>
      </c>
      <c r="AB64" s="10"/>
      <c r="AC64" s="18" t="str">
        <f t="shared" si="267"/>
        <v/>
      </c>
      <c r="AD64" s="10"/>
      <c r="AE64" s="18" t="str">
        <f t="shared" si="268"/>
        <v/>
      </c>
      <c r="AF64" s="10"/>
      <c r="AG64" s="18" t="str">
        <f t="shared" si="269"/>
        <v/>
      </c>
      <c r="AH64" s="10"/>
      <c r="AI64" s="18" t="str">
        <f t="shared" si="270"/>
        <v/>
      </c>
      <c r="AJ64" s="10"/>
      <c r="AK64" s="18" t="str">
        <f t="shared" si="271"/>
        <v/>
      </c>
      <c r="AL64" s="10"/>
      <c r="AM64" s="18" t="str">
        <f t="shared" si="272"/>
        <v/>
      </c>
      <c r="AN64" s="10"/>
      <c r="AO64" s="18" t="str">
        <f t="shared" si="273"/>
        <v/>
      </c>
      <c r="AP64" s="10"/>
      <c r="AQ64" s="18" t="str">
        <f t="shared" si="274"/>
        <v/>
      </c>
      <c r="AR64" s="10"/>
      <c r="AS64" s="18" t="str">
        <f t="shared" si="275"/>
        <v/>
      </c>
      <c r="AT64" s="10"/>
      <c r="AU64" s="18" t="str">
        <f t="shared" si="276"/>
        <v/>
      </c>
      <c r="AV64" s="10"/>
      <c r="AW64" s="18" t="str">
        <f t="shared" si="277"/>
        <v/>
      </c>
      <c r="AX64" s="10"/>
      <c r="AY64" s="18" t="str">
        <f t="shared" si="278"/>
        <v/>
      </c>
      <c r="AZ64" s="10"/>
      <c r="BA64" s="18" t="str">
        <f t="shared" si="279"/>
        <v/>
      </c>
      <c r="BB64" s="10"/>
      <c r="BC64" s="18" t="str">
        <f t="shared" si="280"/>
        <v/>
      </c>
      <c r="BD64" s="10"/>
      <c r="BE64" s="18" t="str">
        <f t="shared" si="281"/>
        <v/>
      </c>
      <c r="BF64" s="10"/>
      <c r="BG64" s="18" t="str">
        <f t="shared" si="282"/>
        <v/>
      </c>
      <c r="BH64" s="10"/>
      <c r="BI64" s="18" t="str">
        <f t="shared" si="283"/>
        <v/>
      </c>
      <c r="BK64" s="11" t="str">
        <f t="shared" si="0"/>
        <v xml:space="preserve">     Posterior base</v>
      </c>
      <c r="BL64" s="12">
        <f t="shared" si="2"/>
        <v>6</v>
      </c>
      <c r="BM64" s="40">
        <f t="shared" si="1"/>
        <v>6.42</v>
      </c>
      <c r="BN64" s="13" t="str">
        <f t="shared" si="3"/>
        <v>–</v>
      </c>
      <c r="BO64" s="41">
        <f t="shared" si="4"/>
        <v>8.32</v>
      </c>
      <c r="BP64" s="42">
        <f t="shared" si="5"/>
        <v>27.279227744011443</v>
      </c>
      <c r="BQ64" s="14" t="str">
        <f t="shared" si="10"/>
        <v>–</v>
      </c>
      <c r="BR64" s="43">
        <f t="shared" si="6"/>
        <v>36.300174520069802</v>
      </c>
      <c r="BS64" s="44">
        <f t="shared" si="7"/>
        <v>7.4499999999999993</v>
      </c>
      <c r="BT64" s="45">
        <f t="shared" si="11"/>
        <v>30.767658002434256</v>
      </c>
      <c r="BU64" s="13">
        <f t="shared" si="8"/>
        <v>0.68911537495545716</v>
      </c>
      <c r="BV64" s="46">
        <f t="shared" si="12"/>
        <v>3.3073488687313777</v>
      </c>
      <c r="BW64" s="13">
        <f t="shared" si="9"/>
        <v>6.42</v>
      </c>
      <c r="BX64" s="14">
        <f t="shared" si="13"/>
        <v>32.051922116824763</v>
      </c>
    </row>
    <row r="65" spans="1:76" x14ac:dyDescent="0.2">
      <c r="A65" s="9" t="s">
        <v>46</v>
      </c>
      <c r="B65" s="124">
        <v>11.45</v>
      </c>
      <c r="C65" s="125">
        <f t="shared" si="256"/>
        <v>57.164253619570637</v>
      </c>
      <c r="D65" s="10">
        <v>12.65</v>
      </c>
      <c r="E65" s="18">
        <f t="shared" si="257"/>
        <v>51.090468497576737</v>
      </c>
      <c r="F65" s="10">
        <v>18.2</v>
      </c>
      <c r="G65" s="18">
        <f t="shared" si="238"/>
        <v>63.547486033519554</v>
      </c>
      <c r="H65" s="242">
        <v>14.83</v>
      </c>
      <c r="I65" s="18">
        <f t="shared" si="258"/>
        <v>53.021094029317126</v>
      </c>
      <c r="J65" s="10"/>
      <c r="K65" s="18" t="str">
        <f t="shared" si="259"/>
        <v/>
      </c>
      <c r="L65" s="10"/>
      <c r="M65" s="18" t="str">
        <f t="shared" si="260"/>
        <v/>
      </c>
      <c r="N65" s="10"/>
      <c r="O65" s="18" t="str">
        <f t="shared" si="261"/>
        <v/>
      </c>
      <c r="P65" s="10"/>
      <c r="Q65" s="18" t="str">
        <f t="shared" si="262"/>
        <v/>
      </c>
      <c r="R65" s="10">
        <v>13.23</v>
      </c>
      <c r="S65" s="18">
        <f t="shared" si="241"/>
        <v>59.407274360125726</v>
      </c>
      <c r="T65" s="10">
        <v>16.14</v>
      </c>
      <c r="U65" s="18">
        <f t="shared" si="263"/>
        <v>70.418848167539267</v>
      </c>
      <c r="V65" s="10"/>
      <c r="W65" s="18" t="str">
        <f t="shared" si="264"/>
        <v/>
      </c>
      <c r="X65" s="10"/>
      <c r="Y65" s="18" t="str">
        <f t="shared" si="265"/>
        <v/>
      </c>
      <c r="Z65" s="10"/>
      <c r="AA65" s="18" t="str">
        <f t="shared" si="266"/>
        <v/>
      </c>
      <c r="AB65" s="10"/>
      <c r="AC65" s="18" t="str">
        <f t="shared" si="267"/>
        <v/>
      </c>
      <c r="AD65" s="10"/>
      <c r="AE65" s="18" t="str">
        <f t="shared" si="268"/>
        <v/>
      </c>
      <c r="AF65" s="10"/>
      <c r="AG65" s="18" t="str">
        <f t="shared" si="269"/>
        <v/>
      </c>
      <c r="AH65" s="10"/>
      <c r="AI65" s="18" t="str">
        <f t="shared" si="270"/>
        <v/>
      </c>
      <c r="AJ65" s="10"/>
      <c r="AK65" s="18" t="str">
        <f t="shared" si="271"/>
        <v/>
      </c>
      <c r="AL65" s="10"/>
      <c r="AM65" s="18" t="str">
        <f t="shared" si="272"/>
        <v/>
      </c>
      <c r="AN65" s="10"/>
      <c r="AO65" s="18" t="str">
        <f t="shared" si="273"/>
        <v/>
      </c>
      <c r="AP65" s="10"/>
      <c r="AQ65" s="18" t="str">
        <f t="shared" si="274"/>
        <v/>
      </c>
      <c r="AR65" s="10"/>
      <c r="AS65" s="18" t="str">
        <f t="shared" si="275"/>
        <v/>
      </c>
      <c r="AT65" s="10"/>
      <c r="AU65" s="18" t="str">
        <f t="shared" si="276"/>
        <v/>
      </c>
      <c r="AV65" s="10"/>
      <c r="AW65" s="18" t="str">
        <f t="shared" si="277"/>
        <v/>
      </c>
      <c r="AX65" s="10"/>
      <c r="AY65" s="18" t="str">
        <f t="shared" si="278"/>
        <v/>
      </c>
      <c r="AZ65" s="10"/>
      <c r="BA65" s="18" t="str">
        <f t="shared" si="279"/>
        <v/>
      </c>
      <c r="BB65" s="10"/>
      <c r="BC65" s="18" t="str">
        <f t="shared" si="280"/>
        <v/>
      </c>
      <c r="BD65" s="10"/>
      <c r="BE65" s="18" t="str">
        <f t="shared" si="281"/>
        <v/>
      </c>
      <c r="BF65" s="10"/>
      <c r="BG65" s="18" t="str">
        <f t="shared" si="282"/>
        <v/>
      </c>
      <c r="BH65" s="10"/>
      <c r="BI65" s="18" t="str">
        <f t="shared" si="283"/>
        <v/>
      </c>
      <c r="BK65" s="11" t="str">
        <f t="shared" si="0"/>
        <v xml:space="preserve">     Posterior primary branch</v>
      </c>
      <c r="BL65" s="12">
        <f t="shared" si="2"/>
        <v>6</v>
      </c>
      <c r="BM65" s="40">
        <f t="shared" si="1"/>
        <v>11.45</v>
      </c>
      <c r="BN65" s="13" t="str">
        <f t="shared" si="3"/>
        <v>–</v>
      </c>
      <c r="BO65" s="41">
        <f t="shared" si="4"/>
        <v>18.2</v>
      </c>
      <c r="BP65" s="42">
        <f t="shared" si="5"/>
        <v>51.090468497576737</v>
      </c>
      <c r="BQ65" s="14" t="str">
        <f t="shared" si="10"/>
        <v>–</v>
      </c>
      <c r="BR65" s="43">
        <f t="shared" si="6"/>
        <v>70.418848167539267</v>
      </c>
      <c r="BS65" s="44">
        <f t="shared" si="7"/>
        <v>14.416666666666666</v>
      </c>
      <c r="BT65" s="45">
        <f t="shared" si="11"/>
        <v>59.108237451274839</v>
      </c>
      <c r="BU65" s="13">
        <f t="shared" si="8"/>
        <v>2.4813195414268354</v>
      </c>
      <c r="BV65" s="46">
        <f t="shared" si="12"/>
        <v>7.1111640818502995</v>
      </c>
      <c r="BW65" s="13">
        <f t="shared" si="9"/>
        <v>11.45</v>
      </c>
      <c r="BX65" s="14">
        <f t="shared" si="13"/>
        <v>57.164253619570637</v>
      </c>
    </row>
    <row r="66" spans="1:76" x14ac:dyDescent="0.2">
      <c r="A66" s="9" t="s">
        <v>47</v>
      </c>
      <c r="B66" s="124">
        <v>8.1</v>
      </c>
      <c r="C66" s="125">
        <f t="shared" si="256"/>
        <v>40.439340988517216</v>
      </c>
      <c r="D66" s="10">
        <v>7.48</v>
      </c>
      <c r="E66" s="18">
        <f t="shared" si="257"/>
        <v>30.210016155088855</v>
      </c>
      <c r="F66" s="10">
        <v>10.08</v>
      </c>
      <c r="G66" s="18">
        <f t="shared" si="238"/>
        <v>35.195530726256983</v>
      </c>
      <c r="H66" s="242">
        <v>8.8000000000000007</v>
      </c>
      <c r="I66" s="18">
        <f t="shared" si="258"/>
        <v>31.462281015373616</v>
      </c>
      <c r="J66" s="10"/>
      <c r="K66" s="18" t="str">
        <f t="shared" si="259"/>
        <v/>
      </c>
      <c r="L66" s="10"/>
      <c r="M66" s="18" t="str">
        <f t="shared" si="260"/>
        <v/>
      </c>
      <c r="N66" s="10"/>
      <c r="O66" s="18" t="str">
        <f t="shared" si="261"/>
        <v/>
      </c>
      <c r="P66" s="10"/>
      <c r="Q66" s="18" t="str">
        <f t="shared" si="262"/>
        <v/>
      </c>
      <c r="R66" s="10">
        <v>8.1999999999999993</v>
      </c>
      <c r="S66" s="18">
        <f t="shared" si="241"/>
        <v>36.820835204310733</v>
      </c>
      <c r="T66" s="10">
        <v>9.25</v>
      </c>
      <c r="U66" s="18">
        <f t="shared" si="263"/>
        <v>40.357766143106453</v>
      </c>
      <c r="V66" s="10"/>
      <c r="W66" s="18" t="str">
        <f t="shared" si="264"/>
        <v/>
      </c>
      <c r="X66" s="10"/>
      <c r="Y66" s="18" t="str">
        <f t="shared" si="265"/>
        <v/>
      </c>
      <c r="Z66" s="10"/>
      <c r="AA66" s="18" t="str">
        <f t="shared" si="266"/>
        <v/>
      </c>
      <c r="AB66" s="10"/>
      <c r="AC66" s="18" t="str">
        <f t="shared" si="267"/>
        <v/>
      </c>
      <c r="AD66" s="10"/>
      <c r="AE66" s="18" t="str">
        <f t="shared" si="268"/>
        <v/>
      </c>
      <c r="AF66" s="10"/>
      <c r="AG66" s="18" t="str">
        <f t="shared" si="269"/>
        <v/>
      </c>
      <c r="AH66" s="10"/>
      <c r="AI66" s="18" t="str">
        <f t="shared" si="270"/>
        <v/>
      </c>
      <c r="AJ66" s="10"/>
      <c r="AK66" s="18" t="str">
        <f t="shared" si="271"/>
        <v/>
      </c>
      <c r="AL66" s="10"/>
      <c r="AM66" s="18" t="str">
        <f t="shared" si="272"/>
        <v/>
      </c>
      <c r="AN66" s="10"/>
      <c r="AO66" s="18" t="str">
        <f t="shared" si="273"/>
        <v/>
      </c>
      <c r="AP66" s="10"/>
      <c r="AQ66" s="18" t="str">
        <f t="shared" si="274"/>
        <v/>
      </c>
      <c r="AR66" s="10"/>
      <c r="AS66" s="18" t="str">
        <f t="shared" si="275"/>
        <v/>
      </c>
      <c r="AT66" s="10"/>
      <c r="AU66" s="18" t="str">
        <f t="shared" si="276"/>
        <v/>
      </c>
      <c r="AV66" s="10"/>
      <c r="AW66" s="18" t="str">
        <f t="shared" si="277"/>
        <v/>
      </c>
      <c r="AX66" s="10"/>
      <c r="AY66" s="18" t="str">
        <f t="shared" si="278"/>
        <v/>
      </c>
      <c r="AZ66" s="10"/>
      <c r="BA66" s="18" t="str">
        <f t="shared" si="279"/>
        <v/>
      </c>
      <c r="BB66" s="10"/>
      <c r="BC66" s="18" t="str">
        <f t="shared" si="280"/>
        <v/>
      </c>
      <c r="BD66" s="10"/>
      <c r="BE66" s="18" t="str">
        <f t="shared" si="281"/>
        <v/>
      </c>
      <c r="BF66" s="10"/>
      <c r="BG66" s="18" t="str">
        <f t="shared" si="282"/>
        <v/>
      </c>
      <c r="BH66" s="10"/>
      <c r="BI66" s="18" t="str">
        <f t="shared" si="283"/>
        <v/>
      </c>
      <c r="BK66" s="11" t="str">
        <f t="shared" si="0"/>
        <v xml:space="preserve">     Posterior secondary branch</v>
      </c>
      <c r="BL66" s="12">
        <f t="shared" si="2"/>
        <v>6</v>
      </c>
      <c r="BM66" s="159">
        <f t="shared" si="1"/>
        <v>7.48</v>
      </c>
      <c r="BN66" s="13" t="str">
        <f t="shared" si="3"/>
        <v>–</v>
      </c>
      <c r="BO66" s="41">
        <f t="shared" si="4"/>
        <v>10.08</v>
      </c>
      <c r="BP66" s="42">
        <f t="shared" si="5"/>
        <v>30.210016155088855</v>
      </c>
      <c r="BQ66" s="14" t="str">
        <f t="shared" si="10"/>
        <v>–</v>
      </c>
      <c r="BR66" s="43">
        <f t="shared" si="6"/>
        <v>40.439340988517216</v>
      </c>
      <c r="BS66" s="44">
        <f t="shared" si="7"/>
        <v>8.6516666666666655</v>
      </c>
      <c r="BT66" s="45">
        <f t="shared" si="11"/>
        <v>35.74762837210897</v>
      </c>
      <c r="BU66" s="13">
        <f t="shared" si="8"/>
        <v>0.92750022461812198</v>
      </c>
      <c r="BV66" s="46">
        <f t="shared" si="12"/>
        <v>4.3301610430041171</v>
      </c>
      <c r="BW66" s="13">
        <f t="shared" si="9"/>
        <v>8.1</v>
      </c>
      <c r="BX66" s="14">
        <f t="shared" si="13"/>
        <v>40.439340988517216</v>
      </c>
    </row>
    <row r="67" spans="1:76" x14ac:dyDescent="0.2">
      <c r="A67" s="9" t="s">
        <v>140</v>
      </c>
      <c r="B67" s="218">
        <f>IF(AND((B64&gt;0),(B65&gt;0)),(B64/B65*100),"")</f>
        <v>56.069868995633186</v>
      </c>
      <c r="C67" s="125" t="s">
        <v>23</v>
      </c>
      <c r="D67" s="219">
        <f>IF(AND((D64&gt;0),(D65&gt;0)),(D64/D65*100),"")</f>
        <v>59.604743083003953</v>
      </c>
      <c r="E67" s="220" t="s">
        <v>23</v>
      </c>
      <c r="F67" s="219">
        <f>IF(AND((F64&gt;0),(F65&gt;0)),(F64/F65*100),"")</f>
        <v>43.406593406593409</v>
      </c>
      <c r="G67" s="220" t="s">
        <v>23</v>
      </c>
      <c r="H67" s="219">
        <f>IF(AND((H64&gt;0),(H65&gt;0)),(H64/H65*100),"")</f>
        <v>51.449763991908291</v>
      </c>
      <c r="I67" s="220" t="s">
        <v>23</v>
      </c>
      <c r="J67" s="219" t="str">
        <f>IF(AND((J64&gt;0),(J65&gt;0)),(J64/J65*100),"")</f>
        <v/>
      </c>
      <c r="K67" s="220" t="s">
        <v>23</v>
      </c>
      <c r="L67" s="219" t="str">
        <f>IF(AND((L64&gt;0),(L65&gt;0)),(L64/L65*100),"")</f>
        <v/>
      </c>
      <c r="M67" s="220" t="s">
        <v>23</v>
      </c>
      <c r="N67" s="219" t="str">
        <f>IF(AND((N64&gt;0),(N65&gt;0)),(N64/N65*100),"")</f>
        <v/>
      </c>
      <c r="O67" s="220" t="s">
        <v>23</v>
      </c>
      <c r="P67" s="219" t="str">
        <f>IF(AND((P64&gt;0),(P65&gt;0)),(P64/P65*100),"")</f>
        <v/>
      </c>
      <c r="Q67" s="220" t="s">
        <v>23</v>
      </c>
      <c r="R67" s="219">
        <f>IF(AND((R64&gt;0),(R65&gt;0)),(R64/R65*100),"")</f>
        <v>52.078609221466365</v>
      </c>
      <c r="S67" s="220" t="s">
        <v>23</v>
      </c>
      <c r="T67" s="219">
        <f>IF(AND((T64&gt;0),(T65&gt;0)),(T64/T65*100),"")</f>
        <v>51.548946716232955</v>
      </c>
      <c r="U67" s="220" t="s">
        <v>23</v>
      </c>
      <c r="V67" s="219" t="str">
        <f>IF(AND((V64&gt;0),(V65&gt;0)),(V64/V65*100),"")</f>
        <v/>
      </c>
      <c r="W67" s="220" t="s">
        <v>23</v>
      </c>
      <c r="X67" s="219" t="str">
        <f>IF(AND((X64&gt;0),(X65&gt;0)),(X64/X65*100),"")</f>
        <v/>
      </c>
      <c r="Y67" s="220" t="s">
        <v>23</v>
      </c>
      <c r="Z67" s="219" t="str">
        <f>IF(AND((Z64&gt;0),(Z65&gt;0)),(Z64/Z65*100),"")</f>
        <v/>
      </c>
      <c r="AA67" s="220" t="s">
        <v>23</v>
      </c>
      <c r="AB67" s="219" t="str">
        <f>IF(AND((AB64&gt;0),(AB65&gt;0)),(AB64/AB65*100),"")</f>
        <v/>
      </c>
      <c r="AC67" s="220" t="s">
        <v>23</v>
      </c>
      <c r="AD67" s="219" t="str">
        <f>IF(AND((AD64&gt;0),(AD65&gt;0)),(AD64/AD65*100),"")</f>
        <v/>
      </c>
      <c r="AE67" s="220" t="s">
        <v>23</v>
      </c>
      <c r="AF67" s="219" t="str">
        <f>IF(AND((AF64&gt;0),(AF65&gt;0)),(AF64/AF65*100),"")</f>
        <v/>
      </c>
      <c r="AG67" s="220" t="s">
        <v>23</v>
      </c>
      <c r="AH67" s="219" t="str">
        <f>IF(AND((AH64&gt;0),(AH65&gt;0)),(AH64/AH65*100),"")</f>
        <v/>
      </c>
      <c r="AI67" s="220" t="s">
        <v>23</v>
      </c>
      <c r="AJ67" s="219" t="str">
        <f>IF(AND((AJ64&gt;0),(AJ65&gt;0)),(AJ64/AJ65*100),"")</f>
        <v/>
      </c>
      <c r="AK67" s="220" t="s">
        <v>23</v>
      </c>
      <c r="AL67" s="219" t="str">
        <f>IF(AND((AL64&gt;0),(AL65&gt;0)),(AL64/AL65*100),"")</f>
        <v/>
      </c>
      <c r="AM67" s="220" t="s">
        <v>23</v>
      </c>
      <c r="AN67" s="219" t="str">
        <f>IF(AND((AN64&gt;0),(AN65&gt;0)),(AN64/AN65*100),"")</f>
        <v/>
      </c>
      <c r="AO67" s="220" t="s">
        <v>23</v>
      </c>
      <c r="AP67" s="131" t="str">
        <f>IF(AND((AP64&gt;0),(AP65&gt;0)),(AP64/AP65*100),"")</f>
        <v/>
      </c>
      <c r="AQ67" s="18" t="s">
        <v>23</v>
      </c>
      <c r="AR67" s="131" t="str">
        <f>IF(AND((AR64&gt;0),(AR65&gt;0)),(AR64/AR65*100),"")</f>
        <v/>
      </c>
      <c r="AS67" s="18" t="s">
        <v>23</v>
      </c>
      <c r="AT67" s="131" t="str">
        <f>IF(AND((AT64&gt;0),(AT65&gt;0)),(AT64/AT65*100),"")</f>
        <v/>
      </c>
      <c r="AU67" s="18" t="s">
        <v>23</v>
      </c>
      <c r="AV67" s="131" t="str">
        <f>IF(AND((AV64&gt;0),(AV65&gt;0)),(AV64/AV65*100),"")</f>
        <v/>
      </c>
      <c r="AW67" s="18" t="s">
        <v>23</v>
      </c>
      <c r="AX67" s="131" t="str">
        <f>IF(AND((AX64&gt;0),(AX65&gt;0)),(AX64/AX65*100),"")</f>
        <v/>
      </c>
      <c r="AY67" s="18" t="s">
        <v>23</v>
      </c>
      <c r="AZ67" s="131" t="str">
        <f>IF(AND((AZ64&gt;0),(AZ65&gt;0)),(AZ64/AZ65*100),"")</f>
        <v/>
      </c>
      <c r="BA67" s="18" t="s">
        <v>23</v>
      </c>
      <c r="BB67" s="131" t="str">
        <f>IF(AND((BB64&gt;0),(BB65&gt;0)),(BB64/BB65*100),"")</f>
        <v/>
      </c>
      <c r="BC67" s="18" t="s">
        <v>23</v>
      </c>
      <c r="BD67" s="131" t="str">
        <f>IF(AND((BD64&gt;0),(BD65&gt;0)),(BD64/BD65*100),"")</f>
        <v/>
      </c>
      <c r="BE67" s="18" t="s">
        <v>23</v>
      </c>
      <c r="BF67" s="131" t="str">
        <f>IF(AND((BF64&gt;0),(BF65&gt;0)),(BF64/BF65*100),"")</f>
        <v/>
      </c>
      <c r="BG67" s="18" t="s">
        <v>23</v>
      </c>
      <c r="BH67" s="131" t="str">
        <f>IF(AND((BH64&gt;0),(BH65&gt;0)),(BH64/BH65*100),"")</f>
        <v/>
      </c>
      <c r="BI67" s="18" t="s">
        <v>23</v>
      </c>
      <c r="BK67" s="11" t="str">
        <f t="shared" ref="BK67" si="309">A67</f>
        <v xml:space="preserve">     Posterior cbt ratio</v>
      </c>
      <c r="BL67" s="221">
        <f t="shared" ref="BL67:BL68" si="310">COUNT(B67,D67,F67,H67,J67,L67,N67,P67,R67,T67,V67,X67,Z67,AB67,AD67,AF67,AH67,AJ67,AL67,AN67,AP67,AR67,AT67,AV67,AX67,AZ67,BB67,BD67,BF67,BH67)</f>
        <v>6</v>
      </c>
      <c r="BM67" s="160">
        <f>IF(SUM(B67,D67,F67,H67,J67,L67,N67,P67,R67,T67,V67,X67,Z67,AB67,AD67,AF67,AH67,AJ67,AL67,AN67,AP67,AR67,AT67,AV67,AX67,AZ67,BB67,BD67,BF67,BH67)&gt;0,MIN(B67,D67,F67,H67,J67,L67,N67,P67,R67,T67,V67,X67,Z67,AB67,AD67,AF67,AH67,AJ67,AL67,AN67,AP67,AR67,AT67,AV67,AX67,AZ67,BB67,BD67,BF67,BH67),"")</f>
        <v>43.406593406593409</v>
      </c>
      <c r="BN67" s="161" t="str">
        <f>IF(COUNT(BM67)&gt;0,"–","?")</f>
        <v>–</v>
      </c>
      <c r="BO67" s="162">
        <f>IF(SUM(B67,D67,F67,H67,J67,L67,N67,P67,R67,T67,V67,X67,Z67,AB67,AD67,AF67,AH67,AJ67,AL67,AN67,AP67,AR67,AT67,AV67,AX67,AZ67,BB67,BD67,BF67,BH67)&gt;0,MAX(B67,D67,F67,H67,J67,L67,N67,P67,R67,T67,V67,X67,Z67,AB67,AD67,AF67,AH67,AJ67,AL67,AN67,AP67,AR67,AT67,AV67,AX67,AZ67,BB67,BD67,BF67,BH67),"")</f>
        <v>59.604743083003953</v>
      </c>
      <c r="BP67" s="222" t="str">
        <f t="shared" ref="BP67" si="311">IF(SUM(C67,E67,G67,I67,K67,M67,O67,Q67,S67,U67,W67,Y67,AA67,AC67,AE67,AG67,AI67,AK67,AM67,AO67,AQ67,AS67,AU67,AW67,AY67,BA67,BC67,BE67,BG67,BI67)&gt;0,MIN(C67,E67,G67,I67,K67,M67,O67,Q67,S67,U67,W67,Y67,AA67,AC67,AE67,AG67,AI67,AK67,AM67,AO67,AQ67,AS67,AU67,AW67,AY67,BA67,BC67,BE67,BG67,BI67),"")</f>
        <v/>
      </c>
      <c r="BQ67" s="164" t="s">
        <v>23</v>
      </c>
      <c r="BR67" s="223" t="str">
        <f t="shared" ref="BR67" si="312">IF(SUM(C67,E67,G67,I67,K67,M67,O67,Q67,S67,U67,W67,Y67,AA67,AC67,AE67,AG67,AI67,AK67,AM67,AO67,AQ67,AS67,AU67,AW67,AY67,BA67,BC67,BE67,BG67,BI67)&gt;0,MAX(C67,E67,G67,I67,K67,M67,O67,Q67,S67,U67,W67,Y67,AA67,AC67,AE67,AG67,AI67,AK67,AM67,AO67,AQ67,AS67,AU67,AW67,AY67,BA67,BC67,BE67,BG67,BI67),"")</f>
        <v/>
      </c>
      <c r="BS67" s="224">
        <f t="shared" ref="BS67:BS68" si="313">IF(SUM(B67,D67,F67,H67,J67,L67,N67,P67,R67,T67,V67,X67,Z67,AB67,AD67,AF67,AH67,AJ67,AL67,AN67,AP67,AR67,AT67,AV67,AX67,AZ67,BB67,BD67,BF67,BH67)&gt;0,AVERAGE(B67,D67,F67,H67,J67,L67,N67,P67,R67,T67,V67,X67,Z67,AB67,AD67,AF67,AH67,AJ67,AL67,AN67,AP67,AR67,AT67,AV67,AX67,AZ67,BB67,BD67,BF67,BH67),"?")</f>
        <v>52.359754235806356</v>
      </c>
      <c r="BT67" s="167" t="s">
        <v>23</v>
      </c>
      <c r="BU67" s="225">
        <f t="shared" ref="BU67:BU68" si="314">IF(COUNT(B67,D67,F67,H67,J67,L67,N67,P67,R67,T67,V67,X67,Z67,AB67,AD67,AF67,AH67,AJ67,AL67,AN67,AP67,AR67,AT67,AV67,AX67,AZ67,BB67,BD67,BF67,BH67)&gt;1,STDEV(B67,D67,F67,H67,J67,L67,N67,P67,R67,T67,V67,X67,Z67,AB67,AD67,AF67,AH67,AJ67,AL67,AN67,AP67,AR67,AT67,AV67,AX67,AZ67,BB67,BD67,BF67,BH67),"?")</f>
        <v>5.4401918598102803</v>
      </c>
      <c r="BV67" s="168" t="s">
        <v>23</v>
      </c>
      <c r="BW67" s="161">
        <f>IF(COUNT(B67)&gt;0,B67,"?")</f>
        <v>56.069868995633186</v>
      </c>
      <c r="BX67" s="169" t="s">
        <v>23</v>
      </c>
    </row>
    <row r="68" spans="1:76" s="232" customFormat="1" x14ac:dyDescent="0.2">
      <c r="A68" s="248" t="s">
        <v>141</v>
      </c>
      <c r="B68" s="227">
        <f>IF(AND((B66&gt;0),(B65&gt;0)),(B66/B65*100),"")</f>
        <v>70.742358078602621</v>
      </c>
      <c r="C68" s="228" t="s">
        <v>23</v>
      </c>
      <c r="D68" s="229">
        <f>IF(AND((D66&gt;0),(D65&gt;0)),(D66/D65*100),"")</f>
        <v>59.130434782608695</v>
      </c>
      <c r="E68" s="230" t="s">
        <v>23</v>
      </c>
      <c r="F68" s="229">
        <f>IF(AND((F66&gt;0),(F65&gt;0)),(F66/F65*100),"")</f>
        <v>55.384615384615387</v>
      </c>
      <c r="G68" s="230" t="s">
        <v>23</v>
      </c>
      <c r="H68" s="229">
        <f>IF(AND((H66&gt;0),(H65&gt;0)),(H66/H65*100),"")</f>
        <v>59.339177343223206</v>
      </c>
      <c r="I68" s="230" t="s">
        <v>23</v>
      </c>
      <c r="J68" s="229" t="str">
        <f>IF(AND((J66&gt;0),(J65&gt;0)),(J66/J65*100),"")</f>
        <v/>
      </c>
      <c r="K68" s="230" t="s">
        <v>23</v>
      </c>
      <c r="L68" s="229" t="str">
        <f>IF(AND((L66&gt;0),(L65&gt;0)),(L66/L65*100),"")</f>
        <v/>
      </c>
      <c r="M68" s="230" t="s">
        <v>23</v>
      </c>
      <c r="N68" s="229" t="str">
        <f>IF(AND((N66&gt;0),(N65&gt;0)),(N66/N65*100),"")</f>
        <v/>
      </c>
      <c r="O68" s="230" t="s">
        <v>23</v>
      </c>
      <c r="P68" s="229" t="str">
        <f>IF(AND((P66&gt;0),(P65&gt;0)),(P66/P65*100),"")</f>
        <v/>
      </c>
      <c r="Q68" s="230" t="s">
        <v>23</v>
      </c>
      <c r="R68" s="229">
        <f>IF(AND((R66&gt;0),(R65&gt;0)),(R66/R65*100),"")</f>
        <v>61.980347694633394</v>
      </c>
      <c r="S68" s="230" t="s">
        <v>23</v>
      </c>
      <c r="T68" s="229">
        <f>IF(AND((T66&gt;0),(T65&gt;0)),(T66/T65*100),"")</f>
        <v>57.311028500619578</v>
      </c>
      <c r="U68" s="230" t="s">
        <v>23</v>
      </c>
      <c r="V68" s="229" t="str">
        <f>IF(AND((V66&gt;0),(V65&gt;0)),(V66/V65*100),"")</f>
        <v/>
      </c>
      <c r="W68" s="230" t="s">
        <v>23</v>
      </c>
      <c r="X68" s="229" t="str">
        <f>IF(AND((X66&gt;0),(X65&gt;0)),(X66/X65*100),"")</f>
        <v/>
      </c>
      <c r="Y68" s="230" t="s">
        <v>23</v>
      </c>
      <c r="Z68" s="229" t="str">
        <f>IF(AND((Z66&gt;0),(Z65&gt;0)),(Z66/Z65*100),"")</f>
        <v/>
      </c>
      <c r="AA68" s="230" t="s">
        <v>23</v>
      </c>
      <c r="AB68" s="229" t="str">
        <f>IF(AND((AB66&gt;0),(AB65&gt;0)),(AB66/AB65*100),"")</f>
        <v/>
      </c>
      <c r="AC68" s="230" t="s">
        <v>23</v>
      </c>
      <c r="AD68" s="229" t="str">
        <f>IF(AND((AD66&gt;0),(AD65&gt;0)),(AD66/AD65*100),"")</f>
        <v/>
      </c>
      <c r="AE68" s="230" t="s">
        <v>23</v>
      </c>
      <c r="AF68" s="229" t="str">
        <f>IF(AND((AF66&gt;0),(AF65&gt;0)),(AF66/AF65*100),"")</f>
        <v/>
      </c>
      <c r="AG68" s="230" t="s">
        <v>23</v>
      </c>
      <c r="AH68" s="229" t="str">
        <f>IF(AND((AH66&gt;0),(AH65&gt;0)),(AH66/AH65*100),"")</f>
        <v/>
      </c>
      <c r="AI68" s="230" t="s">
        <v>23</v>
      </c>
      <c r="AJ68" s="229" t="str">
        <f>IF(AND((AJ66&gt;0),(AJ65&gt;0)),(AJ66/AJ65*100),"")</f>
        <v/>
      </c>
      <c r="AK68" s="249" t="s">
        <v>23</v>
      </c>
      <c r="AL68" s="229" t="str">
        <f>IF(AND((AL66&gt;0),(AL65&gt;0)),(AL66/AL65*100),"")</f>
        <v/>
      </c>
      <c r="AM68" s="230" t="s">
        <v>23</v>
      </c>
      <c r="AN68" s="229" t="str">
        <f>IF(AND((AN66&gt;0),(AN65&gt;0)),(AN66/AN65*100),"")</f>
        <v/>
      </c>
      <c r="AO68" s="230" t="s">
        <v>23</v>
      </c>
      <c r="AP68" s="231" t="str">
        <f>IF(AND((AP66&gt;0),(AP65&gt;0)),(AP66/AP65*100),"")</f>
        <v/>
      </c>
      <c r="AQ68" s="228" t="s">
        <v>23</v>
      </c>
      <c r="AR68" s="231" t="str">
        <f>IF(AND((AR66&gt;0),(AR65&gt;0)),(AR66/AR65*100),"")</f>
        <v/>
      </c>
      <c r="AS68" s="228" t="s">
        <v>23</v>
      </c>
      <c r="AT68" s="231" t="str">
        <f>IF(AND((AT66&gt;0),(AT65&gt;0)),(AT66/AT65*100),"")</f>
        <v/>
      </c>
      <c r="AU68" s="228" t="s">
        <v>23</v>
      </c>
      <c r="AV68" s="231" t="str">
        <f>IF(AND((AV66&gt;0),(AV65&gt;0)),(AV66/AV65*100),"")</f>
        <v/>
      </c>
      <c r="AW68" s="228" t="s">
        <v>23</v>
      </c>
      <c r="AX68" s="231" t="str">
        <f>IF(AND((AX66&gt;0),(AX65&gt;0)),(AX66/AX65*100),"")</f>
        <v/>
      </c>
      <c r="AY68" s="228" t="s">
        <v>23</v>
      </c>
      <c r="AZ68" s="231" t="str">
        <f>IF(AND((AZ66&gt;0),(AZ65&gt;0)),(AZ66/AZ65*100),"")</f>
        <v/>
      </c>
      <c r="BA68" s="228" t="s">
        <v>23</v>
      </c>
      <c r="BB68" s="231" t="str">
        <f>IF(AND((BB66&gt;0),(BB65&gt;0)),(BB66/BB65*100),"")</f>
        <v/>
      </c>
      <c r="BC68" s="228" t="s">
        <v>23</v>
      </c>
      <c r="BD68" s="231" t="str">
        <f>IF(AND((BD66&gt;0),(BD65&gt;0)),(BD66/BD65*100),"")</f>
        <v/>
      </c>
      <c r="BE68" s="228" t="s">
        <v>23</v>
      </c>
      <c r="BF68" s="231" t="str">
        <f>IF(AND((BF66&gt;0),(BF65&gt;0)),(BF66/BF65*100),"")</f>
        <v/>
      </c>
      <c r="BG68" s="228" t="s">
        <v>23</v>
      </c>
      <c r="BH68" s="231" t="str">
        <f>IF(AND((BH66&gt;0),(BH65&gt;0)),(BH66/BH65*100),"")</f>
        <v/>
      </c>
      <c r="BI68" s="228" t="s">
        <v>23</v>
      </c>
      <c r="BK68" s="233" t="s">
        <v>135</v>
      </c>
      <c r="BL68" s="221">
        <f t="shared" si="310"/>
        <v>6</v>
      </c>
      <c r="BM68" s="234">
        <f t="shared" ref="BM68" si="315">IF(SUM(B68,D68,F68,H68,J68,L68,N68,P68,R68,T68,V68,X68,Z68,AB68,AD68,AF68,AH68,AJ68,AL68,AN68,AP68,AR68,AT68,AV68,AX68,AZ68,BB68,BD68,BF68,BH68)&gt;0,MIN(B68,D68,F68,H68,J68,L68,N68,P68,R68,T68,V68,X68,Z68,AB68,AD68,AF68,AH68,AJ68,AL68,AN68,AP68,AR68,AT68,AV68,AX68,AZ68,BB68,BD68,BF68,BH68),"")</f>
        <v>55.384615384615387</v>
      </c>
      <c r="BN68" s="225" t="str">
        <f t="shared" ref="BN68" si="316">IF(COUNT(BM68)&gt;0,"–","?")</f>
        <v>–</v>
      </c>
      <c r="BO68" s="235">
        <f t="shared" ref="BO68" si="317">IF(SUM(B68,D68,F68,H68,J68,L68,N68,P68,R68,T68,V68,X68,Z68,AB68,AD68,AF68,AH68,AJ68,AL68,AN68,AP68,AR68,AT68,AV68,AX68,AZ68,BB68,BD68,BF68,BH68)&gt;0,MAX(B68,D68,F68,H68,J68,L68,N68,P68,R68,T68,V68,X68,Z68,AB68,AD68,AF68,AH68,AJ68,AL68,AN68,AP68,AR68,AT68,AV68,AX68,AZ68,BB68,BD68,BF68,BH68),"")</f>
        <v>70.742358078602621</v>
      </c>
      <c r="BP68" s="222"/>
      <c r="BQ68" s="236"/>
      <c r="BR68" s="223"/>
      <c r="BS68" s="224">
        <f t="shared" si="313"/>
        <v>60.647993630717139</v>
      </c>
      <c r="BT68" s="237"/>
      <c r="BU68" s="225">
        <f t="shared" si="314"/>
        <v>5.4134246597006284</v>
      </c>
      <c r="BV68" s="238"/>
      <c r="BW68" s="225"/>
      <c r="BX68" s="236"/>
    </row>
    <row r="69" spans="1:76" x14ac:dyDescent="0.2">
      <c r="A69" s="16" t="s">
        <v>132</v>
      </c>
      <c r="B69" s="130">
        <v>17.12</v>
      </c>
      <c r="C69" s="125">
        <f>IF(AND((B69&gt;0),(B$5&gt;0)),(B69/B$5*100),"")</f>
        <v>85.471792311532695</v>
      </c>
      <c r="D69" s="131">
        <v>19.850000000000001</v>
      </c>
      <c r="E69" s="18">
        <f t="shared" ref="E69" si="318">IF(AND((D69&gt;0),(D$5&gt;0)),(D69/D$5*100),"")</f>
        <v>80.169628432956387</v>
      </c>
      <c r="F69" s="131">
        <v>23.68</v>
      </c>
      <c r="G69" s="18">
        <f t="shared" si="238"/>
        <v>82.681564245810051</v>
      </c>
      <c r="H69" s="219">
        <v>20.18</v>
      </c>
      <c r="I69" s="18">
        <f t="shared" ref="I69" si="319">IF(AND((H69&gt;0),(H$5&gt;0)),(H69/H$5*100),"")</f>
        <v>72.148730782981758</v>
      </c>
      <c r="J69" s="131"/>
      <c r="K69" s="18"/>
      <c r="L69" s="131"/>
      <c r="M69" s="18"/>
      <c r="N69" s="131"/>
      <c r="O69" s="18"/>
      <c r="P69" s="131"/>
      <c r="Q69" s="18"/>
      <c r="R69" s="131">
        <v>19.28</v>
      </c>
      <c r="S69" s="18">
        <f t="shared" ref="S69" si="320">IF(AND((R69&gt;0),(R$5&gt;0)),(R69/R$5*100),"")</f>
        <v>86.573866187696453</v>
      </c>
      <c r="T69" s="131">
        <v>22.23</v>
      </c>
      <c r="U69" s="18">
        <f t="shared" ref="U69" si="321">IF(AND((T69&gt;0),(T$5&gt;0)),(T69/T$5*100),"")</f>
        <v>96.989528795811509</v>
      </c>
      <c r="V69" s="131"/>
      <c r="W69" s="18"/>
      <c r="X69" s="131"/>
      <c r="Y69" s="18"/>
      <c r="Z69" s="131"/>
      <c r="AA69" s="18"/>
      <c r="AB69" s="131"/>
      <c r="AC69" s="18"/>
      <c r="AD69" s="131"/>
      <c r="AE69" s="18"/>
      <c r="AF69" s="131"/>
      <c r="AG69" s="18"/>
      <c r="AH69" s="131"/>
      <c r="AI69" s="18"/>
      <c r="AJ69" s="131"/>
      <c r="AK69" s="205"/>
      <c r="AL69" s="204"/>
      <c r="AM69" s="205"/>
      <c r="AN69" s="204"/>
      <c r="AO69" s="205"/>
      <c r="AP69" s="204"/>
      <c r="AQ69" s="205"/>
      <c r="AR69" s="204"/>
      <c r="AS69" s="205"/>
      <c r="AT69" s="204"/>
      <c r="AU69" s="205"/>
      <c r="AV69" s="204"/>
      <c r="AW69" s="205"/>
      <c r="AX69" s="204"/>
      <c r="AY69" s="205"/>
      <c r="AZ69" s="204"/>
      <c r="BA69" s="205"/>
      <c r="BB69" s="204"/>
      <c r="BC69" s="205"/>
      <c r="BD69" s="204"/>
      <c r="BE69" s="205"/>
      <c r="BF69" s="204"/>
      <c r="BG69" s="205"/>
      <c r="BH69" s="204"/>
      <c r="BI69" s="205"/>
      <c r="BK69" s="207" t="str">
        <f t="shared" ref="BK69" si="322">A69</f>
        <v xml:space="preserve">     Posterior total</v>
      </c>
      <c r="BL69" s="208">
        <f t="shared" ref="BL69" si="323">COUNT(B69,D69,F69,H69,J69,L69,N69,P69,R69,T69,V69,X69,Z69,AB69,AD69,AF69,AH69,AJ69,AL69,AN69,AP69,AR69,AT69,AV69,AX69,AZ69,BB69,BD69,BF69,BH69)</f>
        <v>6</v>
      </c>
      <c r="BM69" s="209">
        <f t="shared" ref="BM69" si="324">IF(SUM(B69,D69,F69,H69,J69,L69,N69,P69,R69,T69,V69,X69,Z69,AB69,AD69,AF69,AH69,AJ69,AL69,AN69,AP69,AR69,AT69,AV69,AX69,AZ69,BB69,BD69,BF69,BH69)&gt;0,MIN(B69,D69,F69,H69,J69,L69,N69,P69,R69,T69,V69,X69,Z69,AB69,AD69,AF69,AH69,AJ69,AL69,AN69,AP69,AR69,AT69,AV69,AX69,AZ69,BB69,BD69,BF69,BH69),"")</f>
        <v>17.12</v>
      </c>
      <c r="BN69" s="210" t="str">
        <f t="shared" ref="BN69" si="325">IF(COUNT(BM69)&gt;0,"–","?")</f>
        <v>–</v>
      </c>
      <c r="BO69" s="211">
        <f t="shared" ref="BO69" si="326">IF(SUM(B69,D69,F69,H69,J69,L69,N69,P69,R69,T69,V69,X69,Z69,AB69,AD69,AF69,AH69,AJ69,AL69,AN69,AP69,AR69,AT69,AV69,AX69,AZ69,BB69,BD69,BF69,BH69)&gt;0,MAX(B69,D69,F69,H69,J69,L69,N69,P69,R69,T69,V69,X69,Z69,AB69,AD69,AF69,AH69,AJ69,AL69,AN69,AP69,AR69,AT69,AV69,AX69,AZ69,BB69,BD69,BF69,BH69),"")</f>
        <v>23.68</v>
      </c>
      <c r="BP69" s="212">
        <f t="shared" ref="BP69" si="327">IF(SUM(C69,E69,G69,I69,K69,M69,O69,Q69,S69,U69,W69,Y69,AA69,AC69,AE69,AG69,AI69,AK69,AM69,AO69,AQ69,AS69,AU69,AW69,AY69,BA69,BC69,BE69,BG69,BI69)&gt;0,MIN(C69,E69,G69,I69,K69,M69,O69,Q69,S69,U69,W69,Y69,AA69,AC69,AE69,AG69,AI69,AK69,AM69,AO69,AQ69,AS69,AU69,AW69,AY69,BA69,BC69,BE69,BG69,BI69),"")</f>
        <v>72.148730782981758</v>
      </c>
      <c r="BQ69" s="213" t="str">
        <f t="shared" ref="BQ69" si="328">IF(COUNT(BP69)&gt;0,"–","?")</f>
        <v>–</v>
      </c>
      <c r="BR69" s="214">
        <f t="shared" ref="BR69" si="329">IF(SUM(C69,E69,G69,I69,K69,M69,O69,Q69,S69,U69,W69,Y69,AA69,AC69,AE69,AG69,AI69,AK69,AM69,AO69,AQ69,AS69,AU69,AW69,AY69,BA69,BC69,BE69,BG69,BI69)&gt;0,MAX(C69,E69,G69,I69,K69,M69,O69,Q69,S69,U69,W69,Y69,AA69,AC69,AE69,AG69,AI69,AK69,AM69,AO69,AQ69,AS69,AU69,AW69,AY69,BA69,BC69,BE69,BG69,BI69),"")</f>
        <v>96.989528795811509</v>
      </c>
      <c r="BS69" s="215">
        <f t="shared" ref="BS69" si="330">IF(SUM(B69,D69,F69,H69,J69,L69,N69,P69,R69,T69,V69,X69,Z69,AB69,AD69,AF69,AH69,AJ69,AL69,AN69,AP69,AR69,AT69,AV69,AX69,AZ69,BB69,BD69,BF69,BH69)&gt;0,AVERAGE(B69,D69,F69,H69,J69,L69,N69,P69,R69,T69,V69,X69,Z69,AB69,AD69,AF69,AH69,AJ69,AL69,AN69,AP69,AR69,AT69,AV69,AX69,AZ69,BB69,BD69,BF69,BH69),"?")</f>
        <v>20.39</v>
      </c>
      <c r="BT69" s="216">
        <f t="shared" ref="BT69" si="331">IF(SUM(C69,E69,G69,I69,K69,M69,O69,Q69,S69,U69,W69,Y69,AA69,AC69,AE69,AG69,AI69,AK69,AM69,AO69,AQ69,AS69,AU69,AW69,AY69,BA69,BC69,BE69,BG69,BI69)&gt;0,AVERAGE(C69,E69,G69,I69,K69,M69,O69,Q69,S69,U69,W69,Y69,AA69,AC69,AE69,AG69,AI69,AK69,AM69,AO69,AQ69,AS69,AU69,AW69,AY69,BA69,BC69,BE69,BG69,BI69),"?")</f>
        <v>84.00585179279814</v>
      </c>
      <c r="BU69" s="210">
        <f t="shared" ref="BU69" si="332">IF(COUNT(B69,D69,F69,H69,J69,L69,N69,P69,R69,T69,V69,X69,Z69,AB69,AD69,AF69,AH69,AJ69,AL69,AN69,AP69,AR69,AT69,AV69,AX69,AZ69,BB69,BD69,BF69,BH69)&gt;1,STDEV(B69,D69,F69,H69,J69,L69,N69,P69,R69,T69,V69,X69,Z69,AB69,AD69,AF69,AH69,AJ69,AL69,AN69,AP69,AR69,AT69,AV69,AX69,AZ69,BB69,BD69,BF69,BH69),"?")</f>
        <v>2.3008867855676929</v>
      </c>
      <c r="BV69" s="217">
        <f t="shared" ref="BV69" si="333">IF(COUNT(C69,E69,G69,I69,K69,M69,O69,Q69,S69,U69,W69,Y69,AA69,AC69,AE69,AG69,AI69,AK69,AM69,AO69,AQ69,AS69,AU69,AW69,AY69,BA69,BC69,BE69,BG69,BI69)&gt;1,STDEV(C69,E69,G69,I69,K69,M69,O69,Q69,S69,U69,W69,Y69,AA69,AC69,AE69,AG69,AI69,AK69,AM69,AO69,AQ69,AS69,AU69,AW69,AY69,BA69,BC69,BE69,BG69,BI69),"?")</f>
        <v>8.1777896019717122</v>
      </c>
      <c r="BW69" s="210">
        <f t="shared" ref="BW69" si="334">IF(COUNT(B69)&gt;0,B69,"?")</f>
        <v>17.12</v>
      </c>
      <c r="BX69" s="213">
        <f t="shared" ref="BX69" si="335">IF(COUNT(C69)&gt;0,C69,"?")</f>
        <v>85.471792311532695</v>
      </c>
    </row>
    <row r="70" spans="1:76" x14ac:dyDescent="0.2">
      <c r="A70" s="108"/>
      <c r="B70" s="127"/>
      <c r="C70" s="128"/>
      <c r="D70" s="109"/>
      <c r="E70" s="110"/>
      <c r="F70" s="109"/>
      <c r="G70" s="110"/>
      <c r="H70" s="244"/>
      <c r="I70" s="110"/>
      <c r="J70" s="109"/>
      <c r="K70" s="110"/>
      <c r="L70" s="109"/>
      <c r="M70" s="110"/>
      <c r="N70" s="109"/>
      <c r="O70" s="110"/>
      <c r="P70" s="109"/>
      <c r="Q70" s="110"/>
      <c r="R70" s="109"/>
      <c r="S70" s="110"/>
      <c r="T70" s="109"/>
      <c r="U70" s="110"/>
      <c r="V70" s="109"/>
      <c r="W70" s="110"/>
      <c r="X70" s="109"/>
      <c r="Y70" s="110"/>
      <c r="Z70" s="109"/>
      <c r="AA70" s="110"/>
      <c r="AB70" s="109"/>
      <c r="AC70" s="110"/>
      <c r="AD70" s="109"/>
      <c r="AE70" s="110"/>
      <c r="AF70" s="109"/>
      <c r="AG70" s="110"/>
      <c r="AH70" s="109"/>
      <c r="AI70" s="110"/>
      <c r="AJ70" s="109"/>
      <c r="AK70" s="110"/>
      <c r="AL70" s="109"/>
      <c r="AM70" s="110"/>
      <c r="AN70" s="109"/>
      <c r="AO70" s="110"/>
      <c r="AP70" s="109"/>
      <c r="AQ70" s="110"/>
      <c r="AR70" s="109"/>
      <c r="AS70" s="110"/>
      <c r="AT70" s="109"/>
      <c r="AU70" s="110"/>
      <c r="AV70" s="109"/>
      <c r="AW70" s="110"/>
      <c r="AX70" s="109"/>
      <c r="AY70" s="110"/>
      <c r="AZ70" s="109"/>
      <c r="BA70" s="110"/>
      <c r="BB70" s="109"/>
      <c r="BC70" s="110"/>
      <c r="BD70" s="109"/>
      <c r="BE70" s="110"/>
      <c r="BF70" s="109"/>
      <c r="BG70" s="110"/>
      <c r="BH70" s="109"/>
      <c r="BI70" s="110"/>
      <c r="BK70" s="16"/>
      <c r="BL70" s="15"/>
      <c r="BM70" s="40"/>
      <c r="BN70" s="34"/>
      <c r="BO70" s="41"/>
      <c r="BP70" s="42"/>
      <c r="BQ70" s="14"/>
      <c r="BR70" s="107"/>
      <c r="BS70" s="13"/>
      <c r="BT70" s="14"/>
      <c r="BU70" s="13"/>
      <c r="BV70" s="14"/>
      <c r="BW70" s="13"/>
      <c r="BX70" s="14"/>
    </row>
    <row r="71" spans="1:76" x14ac:dyDescent="0.2">
      <c r="A71" s="9" t="s">
        <v>48</v>
      </c>
      <c r="B71" s="256">
        <v>0</v>
      </c>
      <c r="C71" s="257"/>
      <c r="D71" s="256">
        <v>0</v>
      </c>
      <c r="E71" s="257"/>
      <c r="F71" s="256">
        <v>0</v>
      </c>
      <c r="G71" s="257"/>
      <c r="H71" s="256">
        <v>0</v>
      </c>
      <c r="I71" s="257"/>
      <c r="J71" s="256">
        <v>0</v>
      </c>
      <c r="K71" s="257"/>
      <c r="L71" s="256">
        <v>0</v>
      </c>
      <c r="M71" s="257"/>
      <c r="N71" s="256">
        <v>0</v>
      </c>
      <c r="O71" s="257"/>
      <c r="P71" s="256">
        <v>0</v>
      </c>
      <c r="Q71" s="257"/>
      <c r="R71" s="256">
        <v>0</v>
      </c>
      <c r="S71" s="257"/>
      <c r="T71" s="256">
        <v>0</v>
      </c>
      <c r="U71" s="257"/>
      <c r="V71" s="256">
        <v>0</v>
      </c>
      <c r="W71" s="257"/>
      <c r="X71" s="256">
        <v>0</v>
      </c>
      <c r="Y71" s="257"/>
      <c r="Z71" s="256"/>
      <c r="AA71" s="257"/>
      <c r="AB71" s="256"/>
      <c r="AC71" s="257"/>
      <c r="AD71" s="256"/>
      <c r="AE71" s="257"/>
      <c r="AF71" s="256"/>
      <c r="AG71" s="257"/>
      <c r="AH71" s="256"/>
      <c r="AI71" s="257"/>
      <c r="AJ71" s="256"/>
      <c r="AK71" s="257"/>
      <c r="AL71" s="256"/>
      <c r="AM71" s="257"/>
      <c r="AN71" s="256"/>
      <c r="AO71" s="257"/>
      <c r="AP71" s="256"/>
      <c r="AQ71" s="257"/>
      <c r="AR71" s="256"/>
      <c r="AS71" s="257"/>
      <c r="AT71" s="256"/>
      <c r="AU71" s="257"/>
      <c r="AV71" s="256"/>
      <c r="AW71" s="257"/>
      <c r="AX71" s="256"/>
      <c r="AY71" s="257"/>
      <c r="AZ71" s="256"/>
      <c r="BA71" s="257"/>
      <c r="BB71" s="256"/>
      <c r="BC71" s="257"/>
      <c r="BD71" s="256"/>
      <c r="BE71" s="257"/>
      <c r="BF71" s="256"/>
      <c r="BG71" s="257"/>
      <c r="BH71" s="256"/>
      <c r="BI71" s="257"/>
      <c r="BL71" s="111">
        <f>COUNT(B71:BI71)</f>
        <v>12</v>
      </c>
      <c r="BM71" s="13"/>
      <c r="BN71" s="13"/>
      <c r="BO71" s="13"/>
      <c r="BP71" s="14"/>
      <c r="BQ71" s="14"/>
      <c r="BR71" s="14"/>
      <c r="BS71" s="132">
        <f>IF(COUNT(B71:BI71)&gt;0,AVERAGE(B71:BI71),"?")</f>
        <v>0</v>
      </c>
      <c r="BT71" s="132"/>
      <c r="BU71" s="13"/>
      <c r="BV71" s="14"/>
      <c r="BW71" s="13"/>
      <c r="BX71" s="14"/>
    </row>
    <row r="72" spans="1:76" x14ac:dyDescent="0.2">
      <c r="A72" s="9" t="s">
        <v>49</v>
      </c>
      <c r="B72" s="256">
        <v>0</v>
      </c>
      <c r="C72" s="257"/>
      <c r="D72" s="256">
        <v>0</v>
      </c>
      <c r="E72" s="257"/>
      <c r="F72" s="256">
        <v>0</v>
      </c>
      <c r="G72" s="257"/>
      <c r="H72" s="256">
        <v>0</v>
      </c>
      <c r="I72" s="257"/>
      <c r="J72" s="256">
        <v>0</v>
      </c>
      <c r="K72" s="257"/>
      <c r="L72" s="256">
        <v>0</v>
      </c>
      <c r="M72" s="257"/>
      <c r="N72" s="256">
        <v>0</v>
      </c>
      <c r="O72" s="257"/>
      <c r="P72" s="256">
        <v>0</v>
      </c>
      <c r="Q72" s="257"/>
      <c r="R72" s="256">
        <v>0</v>
      </c>
      <c r="S72" s="257"/>
      <c r="T72" s="256">
        <v>0</v>
      </c>
      <c r="U72" s="257"/>
      <c r="V72" s="256">
        <v>0</v>
      </c>
      <c r="W72" s="257"/>
      <c r="X72" s="256">
        <v>0</v>
      </c>
      <c r="Y72" s="257"/>
      <c r="Z72" s="256"/>
      <c r="AA72" s="257"/>
      <c r="AB72" s="256"/>
      <c r="AC72" s="257"/>
      <c r="AD72" s="256"/>
      <c r="AE72" s="257"/>
      <c r="AF72" s="256"/>
      <c r="AG72" s="257"/>
      <c r="AH72" s="256"/>
      <c r="AI72" s="257"/>
      <c r="AJ72" s="256"/>
      <c r="AK72" s="257"/>
      <c r="AL72" s="256"/>
      <c r="AM72" s="257"/>
      <c r="AN72" s="256"/>
      <c r="AO72" s="257"/>
      <c r="AP72" s="256"/>
      <c r="AQ72" s="257"/>
      <c r="AR72" s="256"/>
      <c r="AS72" s="257"/>
      <c r="AT72" s="256"/>
      <c r="AU72" s="257"/>
      <c r="AV72" s="256"/>
      <c r="AW72" s="257"/>
      <c r="AX72" s="256"/>
      <c r="AY72" s="257"/>
      <c r="AZ72" s="256"/>
      <c r="BA72" s="257"/>
      <c r="BB72" s="256"/>
      <c r="BC72" s="257"/>
      <c r="BD72" s="256"/>
      <c r="BE72" s="257"/>
      <c r="BF72" s="256"/>
      <c r="BG72" s="257"/>
      <c r="BH72" s="256"/>
      <c r="BI72" s="257"/>
      <c r="BL72" s="111">
        <f t="shared" ref="BL72:BL79" si="336">COUNT(B72:BI72)</f>
        <v>12</v>
      </c>
      <c r="BM72" s="13"/>
      <c r="BN72" s="13"/>
      <c r="BO72" s="13"/>
      <c r="BP72" s="14"/>
      <c r="BQ72" s="14"/>
      <c r="BR72" s="14"/>
      <c r="BS72" s="132">
        <f t="shared" ref="BS72:BS80" si="337">IF(COUNT(B72:BI72)&gt;0,AVERAGE(B72:BI72),"?")</f>
        <v>0</v>
      </c>
      <c r="BT72" s="132"/>
      <c r="BU72" s="13"/>
      <c r="BV72" s="14"/>
      <c r="BW72" s="13"/>
      <c r="BX72" s="14"/>
    </row>
    <row r="73" spans="1:76" x14ac:dyDescent="0.2">
      <c r="A73" s="9" t="s">
        <v>50</v>
      </c>
      <c r="B73" s="256">
        <v>0</v>
      </c>
      <c r="C73" s="257"/>
      <c r="D73" s="256">
        <v>0</v>
      </c>
      <c r="E73" s="257"/>
      <c r="F73" s="256">
        <v>0</v>
      </c>
      <c r="G73" s="257"/>
      <c r="H73" s="256">
        <v>0</v>
      </c>
      <c r="I73" s="257"/>
      <c r="J73" s="256">
        <v>0</v>
      </c>
      <c r="K73" s="257"/>
      <c r="L73" s="256">
        <v>0</v>
      </c>
      <c r="M73" s="257"/>
      <c r="N73" s="256">
        <v>0</v>
      </c>
      <c r="O73" s="257"/>
      <c r="P73" s="256">
        <v>0</v>
      </c>
      <c r="Q73" s="257"/>
      <c r="R73" s="256">
        <v>0</v>
      </c>
      <c r="S73" s="257"/>
      <c r="T73" s="256">
        <v>0</v>
      </c>
      <c r="U73" s="257"/>
      <c r="V73" s="256">
        <v>0</v>
      </c>
      <c r="W73" s="257"/>
      <c r="X73" s="256">
        <v>0</v>
      </c>
      <c r="Y73" s="257"/>
      <c r="Z73" s="256"/>
      <c r="AA73" s="257"/>
      <c r="AB73" s="256"/>
      <c r="AC73" s="257"/>
      <c r="AD73" s="256"/>
      <c r="AE73" s="257"/>
      <c r="AF73" s="256"/>
      <c r="AG73" s="257"/>
      <c r="AH73" s="256"/>
      <c r="AI73" s="257"/>
      <c r="AJ73" s="256"/>
      <c r="AK73" s="257"/>
      <c r="AL73" s="256"/>
      <c r="AM73" s="257"/>
      <c r="AN73" s="256"/>
      <c r="AO73" s="257"/>
      <c r="AP73" s="256"/>
      <c r="AQ73" s="257"/>
      <c r="AR73" s="256"/>
      <c r="AS73" s="257"/>
      <c r="AT73" s="256"/>
      <c r="AU73" s="257"/>
      <c r="AV73" s="256"/>
      <c r="AW73" s="257"/>
      <c r="AX73" s="256"/>
      <c r="AY73" s="257"/>
      <c r="AZ73" s="256"/>
      <c r="BA73" s="257"/>
      <c r="BB73" s="256"/>
      <c r="BC73" s="257"/>
      <c r="BD73" s="256"/>
      <c r="BE73" s="257"/>
      <c r="BF73" s="256"/>
      <c r="BG73" s="257"/>
      <c r="BH73" s="256"/>
      <c r="BI73" s="257"/>
      <c r="BL73" s="111">
        <f t="shared" si="336"/>
        <v>12</v>
      </c>
      <c r="BM73" s="13"/>
      <c r="BN73" s="13"/>
      <c r="BO73" s="13"/>
      <c r="BP73" s="14"/>
      <c r="BQ73" s="14"/>
      <c r="BR73" s="14"/>
      <c r="BS73" s="132">
        <f t="shared" si="337"/>
        <v>0</v>
      </c>
      <c r="BT73" s="132"/>
      <c r="BU73" s="13"/>
      <c r="BV73" s="14"/>
      <c r="BW73" s="13"/>
      <c r="BX73" s="14"/>
    </row>
    <row r="74" spans="1:76" x14ac:dyDescent="0.2">
      <c r="A74" s="9" t="s">
        <v>51</v>
      </c>
      <c r="B74" s="256">
        <v>0</v>
      </c>
      <c r="C74" s="257"/>
      <c r="D74" s="256">
        <v>0</v>
      </c>
      <c r="E74" s="257"/>
      <c r="F74" s="256">
        <v>0</v>
      </c>
      <c r="G74" s="257"/>
      <c r="H74" s="256">
        <v>0</v>
      </c>
      <c r="I74" s="257"/>
      <c r="J74" s="256">
        <v>0</v>
      </c>
      <c r="K74" s="257"/>
      <c r="L74" s="256">
        <v>0</v>
      </c>
      <c r="M74" s="257"/>
      <c r="N74" s="256">
        <v>0</v>
      </c>
      <c r="O74" s="257"/>
      <c r="P74" s="256">
        <v>0</v>
      </c>
      <c r="Q74" s="257"/>
      <c r="R74" s="256">
        <v>0</v>
      </c>
      <c r="S74" s="257"/>
      <c r="T74" s="256">
        <v>0</v>
      </c>
      <c r="U74" s="257"/>
      <c r="V74" s="256">
        <v>0</v>
      </c>
      <c r="W74" s="257"/>
      <c r="X74" s="256">
        <v>0</v>
      </c>
      <c r="Y74" s="257"/>
      <c r="Z74" s="256"/>
      <c r="AA74" s="257"/>
      <c r="AB74" s="256"/>
      <c r="AC74" s="257"/>
      <c r="AD74" s="256"/>
      <c r="AE74" s="257"/>
      <c r="AF74" s="256"/>
      <c r="AG74" s="257"/>
      <c r="AH74" s="256"/>
      <c r="AI74" s="257"/>
      <c r="AJ74" s="256"/>
      <c r="AK74" s="257"/>
      <c r="AL74" s="256"/>
      <c r="AM74" s="257"/>
      <c r="AN74" s="256"/>
      <c r="AO74" s="257"/>
      <c r="AP74" s="256"/>
      <c r="AQ74" s="257"/>
      <c r="AR74" s="256"/>
      <c r="AS74" s="257"/>
      <c r="AT74" s="256"/>
      <c r="AU74" s="257"/>
      <c r="AV74" s="256"/>
      <c r="AW74" s="257"/>
      <c r="AX74" s="256"/>
      <c r="AY74" s="257"/>
      <c r="AZ74" s="256"/>
      <c r="BA74" s="257"/>
      <c r="BB74" s="256"/>
      <c r="BC74" s="257"/>
      <c r="BD74" s="256"/>
      <c r="BE74" s="257"/>
      <c r="BF74" s="256"/>
      <c r="BG74" s="257"/>
      <c r="BH74" s="256"/>
      <c r="BI74" s="257"/>
      <c r="BL74" s="111">
        <f t="shared" si="336"/>
        <v>12</v>
      </c>
      <c r="BM74" s="13"/>
      <c r="BN74" s="13"/>
      <c r="BO74" s="13"/>
      <c r="BP74" s="14"/>
      <c r="BQ74" s="14"/>
      <c r="BR74" s="14"/>
      <c r="BS74" s="132">
        <f t="shared" si="337"/>
        <v>0</v>
      </c>
      <c r="BT74" s="132"/>
      <c r="BU74" s="13"/>
      <c r="BV74" s="14"/>
      <c r="BW74" s="13"/>
      <c r="BX74" s="14"/>
    </row>
    <row r="75" spans="1:76" x14ac:dyDescent="0.2">
      <c r="A75" s="9" t="s">
        <v>52</v>
      </c>
      <c r="B75" s="256">
        <v>0</v>
      </c>
      <c r="C75" s="257"/>
      <c r="D75" s="256">
        <v>0</v>
      </c>
      <c r="E75" s="257"/>
      <c r="F75" s="256">
        <v>0</v>
      </c>
      <c r="G75" s="257"/>
      <c r="H75" s="256">
        <v>0</v>
      </c>
      <c r="I75" s="257"/>
      <c r="J75" s="256">
        <v>0</v>
      </c>
      <c r="K75" s="257"/>
      <c r="L75" s="256">
        <v>0</v>
      </c>
      <c r="M75" s="257"/>
      <c r="N75" s="256">
        <v>0</v>
      </c>
      <c r="O75" s="257"/>
      <c r="P75" s="256">
        <v>0</v>
      </c>
      <c r="Q75" s="257"/>
      <c r="R75" s="256">
        <v>0</v>
      </c>
      <c r="S75" s="257"/>
      <c r="T75" s="256">
        <v>0</v>
      </c>
      <c r="U75" s="257"/>
      <c r="V75" s="256">
        <v>0</v>
      </c>
      <c r="W75" s="257"/>
      <c r="X75" s="256">
        <v>0</v>
      </c>
      <c r="Y75" s="257"/>
      <c r="Z75" s="256"/>
      <c r="AA75" s="257"/>
      <c r="AB75" s="256"/>
      <c r="AC75" s="257"/>
      <c r="AD75" s="256"/>
      <c r="AE75" s="257"/>
      <c r="AF75" s="256"/>
      <c r="AG75" s="257"/>
      <c r="AH75" s="256"/>
      <c r="AI75" s="257"/>
      <c r="AJ75" s="256"/>
      <c r="AK75" s="257"/>
      <c r="AL75" s="256"/>
      <c r="AM75" s="257"/>
      <c r="AN75" s="256"/>
      <c r="AO75" s="257"/>
      <c r="AP75" s="256"/>
      <c r="AQ75" s="257"/>
      <c r="AR75" s="256"/>
      <c r="AS75" s="257"/>
      <c r="AT75" s="256"/>
      <c r="AU75" s="257"/>
      <c r="AV75" s="256"/>
      <c r="AW75" s="257"/>
      <c r="AX75" s="256"/>
      <c r="AY75" s="257"/>
      <c r="AZ75" s="256"/>
      <c r="BA75" s="257"/>
      <c r="BB75" s="256"/>
      <c r="BC75" s="257"/>
      <c r="BD75" s="256"/>
      <c r="BE75" s="257"/>
      <c r="BF75" s="256"/>
      <c r="BG75" s="257"/>
      <c r="BH75" s="256"/>
      <c r="BI75" s="257"/>
      <c r="BL75" s="111">
        <f t="shared" si="336"/>
        <v>12</v>
      </c>
      <c r="BS75" s="132">
        <f t="shared" si="337"/>
        <v>0</v>
      </c>
      <c r="BT75" s="132"/>
    </row>
    <row r="76" spans="1:76" x14ac:dyDescent="0.2">
      <c r="A76" s="9" t="s">
        <v>53</v>
      </c>
      <c r="B76" s="256">
        <v>0</v>
      </c>
      <c r="C76" s="257"/>
      <c r="D76" s="256">
        <v>0</v>
      </c>
      <c r="E76" s="257"/>
      <c r="F76" s="256">
        <v>0</v>
      </c>
      <c r="G76" s="257"/>
      <c r="H76" s="256">
        <v>0</v>
      </c>
      <c r="I76" s="257"/>
      <c r="J76" s="256">
        <v>0</v>
      </c>
      <c r="K76" s="257"/>
      <c r="L76" s="256">
        <v>0</v>
      </c>
      <c r="M76" s="257"/>
      <c r="N76" s="256">
        <v>0</v>
      </c>
      <c r="O76" s="257"/>
      <c r="P76" s="256">
        <v>0</v>
      </c>
      <c r="Q76" s="257"/>
      <c r="R76" s="256">
        <v>0</v>
      </c>
      <c r="S76" s="257"/>
      <c r="T76" s="256">
        <v>0</v>
      </c>
      <c r="U76" s="257"/>
      <c r="V76" s="256">
        <v>0</v>
      </c>
      <c r="W76" s="257"/>
      <c r="X76" s="256">
        <v>0</v>
      </c>
      <c r="Y76" s="257"/>
      <c r="Z76" s="256"/>
      <c r="AA76" s="257"/>
      <c r="AB76" s="256"/>
      <c r="AC76" s="257"/>
      <c r="AD76" s="256"/>
      <c r="AE76" s="257"/>
      <c r="AF76" s="256"/>
      <c r="AG76" s="257"/>
      <c r="AH76" s="256"/>
      <c r="AI76" s="257"/>
      <c r="AJ76" s="256"/>
      <c r="AK76" s="257"/>
      <c r="AL76" s="256"/>
      <c r="AM76" s="257"/>
      <c r="AN76" s="256"/>
      <c r="AO76" s="257"/>
      <c r="AP76" s="256"/>
      <c r="AQ76" s="257"/>
      <c r="AR76" s="256"/>
      <c r="AS76" s="257"/>
      <c r="AT76" s="256"/>
      <c r="AU76" s="257"/>
      <c r="AV76" s="256"/>
      <c r="AW76" s="257"/>
      <c r="AX76" s="256"/>
      <c r="AY76" s="257"/>
      <c r="AZ76" s="256"/>
      <c r="BA76" s="257"/>
      <c r="BB76" s="256"/>
      <c r="BC76" s="257"/>
      <c r="BD76" s="256"/>
      <c r="BE76" s="257"/>
      <c r="BF76" s="256"/>
      <c r="BG76" s="257"/>
      <c r="BH76" s="256"/>
      <c r="BI76" s="257"/>
      <c r="BL76" s="111">
        <f t="shared" si="336"/>
        <v>12</v>
      </c>
      <c r="BS76" s="132">
        <f t="shared" si="337"/>
        <v>0</v>
      </c>
      <c r="BT76" s="132"/>
    </row>
    <row r="77" spans="1:76" x14ac:dyDescent="0.2">
      <c r="A77" s="9" t="s">
        <v>54</v>
      </c>
      <c r="B77" s="256">
        <v>0</v>
      </c>
      <c r="C77" s="257"/>
      <c r="D77" s="256">
        <v>0</v>
      </c>
      <c r="E77" s="257"/>
      <c r="F77" s="256">
        <v>0</v>
      </c>
      <c r="G77" s="257"/>
      <c r="H77" s="256">
        <v>0</v>
      </c>
      <c r="I77" s="257"/>
      <c r="J77" s="256">
        <v>0</v>
      </c>
      <c r="K77" s="257"/>
      <c r="L77" s="256">
        <v>0</v>
      </c>
      <c r="M77" s="257"/>
      <c r="N77" s="256">
        <v>0</v>
      </c>
      <c r="O77" s="257"/>
      <c r="P77" s="256">
        <v>0</v>
      </c>
      <c r="Q77" s="257"/>
      <c r="R77" s="256">
        <v>0</v>
      </c>
      <c r="S77" s="257"/>
      <c r="T77" s="256">
        <v>0</v>
      </c>
      <c r="U77" s="257"/>
      <c r="V77" s="256">
        <v>0</v>
      </c>
      <c r="W77" s="257"/>
      <c r="X77" s="256">
        <v>0</v>
      </c>
      <c r="Y77" s="257"/>
      <c r="Z77" s="256"/>
      <c r="AA77" s="257"/>
      <c r="AB77" s="256"/>
      <c r="AC77" s="257"/>
      <c r="AD77" s="256"/>
      <c r="AE77" s="257"/>
      <c r="AF77" s="256"/>
      <c r="AG77" s="257"/>
      <c r="AH77" s="256"/>
      <c r="AI77" s="257"/>
      <c r="AJ77" s="256"/>
      <c r="AK77" s="257"/>
      <c r="AL77" s="256"/>
      <c r="AM77" s="257"/>
      <c r="AN77" s="256"/>
      <c r="AO77" s="257"/>
      <c r="AP77" s="256"/>
      <c r="AQ77" s="257"/>
      <c r="AR77" s="256"/>
      <c r="AS77" s="257"/>
      <c r="AT77" s="256"/>
      <c r="AU77" s="257"/>
      <c r="AV77" s="256"/>
      <c r="AW77" s="257"/>
      <c r="AX77" s="256"/>
      <c r="AY77" s="257"/>
      <c r="AZ77" s="256"/>
      <c r="BA77" s="257"/>
      <c r="BB77" s="256"/>
      <c r="BC77" s="257"/>
      <c r="BD77" s="256"/>
      <c r="BE77" s="257"/>
      <c r="BF77" s="256"/>
      <c r="BG77" s="257"/>
      <c r="BH77" s="256"/>
      <c r="BI77" s="257"/>
      <c r="BL77" s="111">
        <f t="shared" si="336"/>
        <v>12</v>
      </c>
      <c r="BS77" s="132">
        <f t="shared" si="337"/>
        <v>0</v>
      </c>
      <c r="BT77" s="132"/>
    </row>
    <row r="78" spans="1:76" x14ac:dyDescent="0.2">
      <c r="A78" s="9" t="s">
        <v>55</v>
      </c>
      <c r="B78" s="256">
        <v>0</v>
      </c>
      <c r="C78" s="257"/>
      <c r="D78" s="256">
        <v>0</v>
      </c>
      <c r="E78" s="257"/>
      <c r="F78" s="256">
        <v>0</v>
      </c>
      <c r="G78" s="257"/>
      <c r="H78" s="256">
        <v>0</v>
      </c>
      <c r="I78" s="257"/>
      <c r="J78" s="256">
        <v>0</v>
      </c>
      <c r="K78" s="257"/>
      <c r="L78" s="256">
        <v>0</v>
      </c>
      <c r="M78" s="257"/>
      <c r="N78" s="256">
        <v>0</v>
      </c>
      <c r="O78" s="257"/>
      <c r="P78" s="256">
        <v>0</v>
      </c>
      <c r="Q78" s="257"/>
      <c r="R78" s="256">
        <v>0</v>
      </c>
      <c r="S78" s="257"/>
      <c r="T78" s="256">
        <v>0</v>
      </c>
      <c r="U78" s="257"/>
      <c r="V78" s="256">
        <v>0</v>
      </c>
      <c r="W78" s="257"/>
      <c r="X78" s="256">
        <v>0</v>
      </c>
      <c r="Y78" s="257"/>
      <c r="Z78" s="256"/>
      <c r="AA78" s="257"/>
      <c r="AB78" s="256"/>
      <c r="AC78" s="257"/>
      <c r="AD78" s="256"/>
      <c r="AE78" s="257"/>
      <c r="AF78" s="256"/>
      <c r="AG78" s="257"/>
      <c r="AH78" s="256"/>
      <c r="AI78" s="257"/>
      <c r="AJ78" s="256"/>
      <c r="AK78" s="257"/>
      <c r="AL78" s="256"/>
      <c r="AM78" s="257"/>
      <c r="AN78" s="256"/>
      <c r="AO78" s="257"/>
      <c r="AP78" s="256"/>
      <c r="AQ78" s="257"/>
      <c r="AR78" s="256"/>
      <c r="AS78" s="257"/>
      <c r="AT78" s="256"/>
      <c r="AU78" s="257"/>
      <c r="AV78" s="256"/>
      <c r="AW78" s="257"/>
      <c r="AX78" s="256"/>
      <c r="AY78" s="257"/>
      <c r="AZ78" s="256"/>
      <c r="BA78" s="257"/>
      <c r="BB78" s="256"/>
      <c r="BC78" s="257"/>
      <c r="BD78" s="256"/>
      <c r="BE78" s="257"/>
      <c r="BF78" s="256"/>
      <c r="BG78" s="257"/>
      <c r="BH78" s="256"/>
      <c r="BI78" s="257"/>
      <c r="BL78" s="111">
        <f t="shared" si="336"/>
        <v>12</v>
      </c>
      <c r="BS78" s="132">
        <f t="shared" si="337"/>
        <v>0</v>
      </c>
      <c r="BT78" s="132"/>
    </row>
    <row r="79" spans="1:76" x14ac:dyDescent="0.2">
      <c r="A79" s="9" t="s">
        <v>56</v>
      </c>
      <c r="B79" s="256">
        <v>0</v>
      </c>
      <c r="C79" s="257"/>
      <c r="D79" s="256">
        <v>0</v>
      </c>
      <c r="E79" s="257"/>
      <c r="F79" s="256">
        <v>0</v>
      </c>
      <c r="G79" s="257"/>
      <c r="H79" s="256">
        <v>0</v>
      </c>
      <c r="I79" s="257"/>
      <c r="J79" s="256">
        <v>0</v>
      </c>
      <c r="K79" s="257"/>
      <c r="L79" s="256">
        <v>0</v>
      </c>
      <c r="M79" s="257"/>
      <c r="N79" s="256">
        <v>0</v>
      </c>
      <c r="O79" s="257"/>
      <c r="P79" s="256">
        <v>0</v>
      </c>
      <c r="Q79" s="257"/>
      <c r="R79" s="256">
        <v>0</v>
      </c>
      <c r="S79" s="257"/>
      <c r="T79" s="256">
        <v>0</v>
      </c>
      <c r="U79" s="257"/>
      <c r="V79" s="256">
        <v>0</v>
      </c>
      <c r="W79" s="257"/>
      <c r="X79" s="256">
        <v>0</v>
      </c>
      <c r="Y79" s="257"/>
      <c r="Z79" s="256"/>
      <c r="AA79" s="257"/>
      <c r="AB79" s="256"/>
      <c r="AC79" s="257"/>
      <c r="AD79" s="256"/>
      <c r="AE79" s="257"/>
      <c r="AF79" s="256"/>
      <c r="AG79" s="257"/>
      <c r="AH79" s="256"/>
      <c r="AI79" s="257"/>
      <c r="AJ79" s="256"/>
      <c r="AK79" s="257"/>
      <c r="AL79" s="256"/>
      <c r="AM79" s="257"/>
      <c r="AN79" s="256"/>
      <c r="AO79" s="257"/>
      <c r="AP79" s="256"/>
      <c r="AQ79" s="257"/>
      <c r="AR79" s="256"/>
      <c r="AS79" s="257"/>
      <c r="AT79" s="256"/>
      <c r="AU79" s="257"/>
      <c r="AV79" s="256"/>
      <c r="AW79" s="257"/>
      <c r="AX79" s="256"/>
      <c r="AY79" s="257"/>
      <c r="AZ79" s="256"/>
      <c r="BA79" s="257"/>
      <c r="BB79" s="256"/>
      <c r="BC79" s="257"/>
      <c r="BD79" s="256"/>
      <c r="BE79" s="257"/>
      <c r="BF79" s="256"/>
      <c r="BG79" s="257"/>
      <c r="BH79" s="256"/>
      <c r="BI79" s="257"/>
      <c r="BL79" s="111">
        <f t="shared" si="336"/>
        <v>12</v>
      </c>
      <c r="BS79" s="132">
        <f t="shared" si="337"/>
        <v>0</v>
      </c>
      <c r="BT79" s="132"/>
    </row>
    <row r="80" spans="1:76" x14ac:dyDescent="0.2">
      <c r="A80" s="9" t="s">
        <v>57</v>
      </c>
      <c r="B80" s="256">
        <v>0</v>
      </c>
      <c r="C80" s="257"/>
      <c r="D80" s="256">
        <v>0</v>
      </c>
      <c r="E80" s="257"/>
      <c r="F80" s="256">
        <v>0</v>
      </c>
      <c r="G80" s="257"/>
      <c r="H80" s="256">
        <v>0</v>
      </c>
      <c r="I80" s="257"/>
      <c r="J80" s="256">
        <v>0</v>
      </c>
      <c r="K80" s="257"/>
      <c r="L80" s="256">
        <v>0</v>
      </c>
      <c r="M80" s="257"/>
      <c r="N80" s="256">
        <v>0</v>
      </c>
      <c r="O80" s="257"/>
      <c r="P80" s="256">
        <v>0</v>
      </c>
      <c r="Q80" s="257"/>
      <c r="R80" s="256">
        <v>0</v>
      </c>
      <c r="S80" s="257"/>
      <c r="T80" s="256">
        <v>0</v>
      </c>
      <c r="U80" s="257"/>
      <c r="V80" s="256">
        <v>0</v>
      </c>
      <c r="W80" s="257"/>
      <c r="X80" s="256">
        <v>0</v>
      </c>
      <c r="Y80" s="257"/>
      <c r="Z80" s="256"/>
      <c r="AA80" s="257"/>
      <c r="AB80" s="256"/>
      <c r="AC80" s="257"/>
      <c r="AD80" s="256"/>
      <c r="AE80" s="257"/>
      <c r="AF80" s="256"/>
      <c r="AG80" s="257"/>
      <c r="AH80" s="256"/>
      <c r="AI80" s="257"/>
      <c r="AJ80" s="256"/>
      <c r="AK80" s="257"/>
      <c r="AL80" s="256"/>
      <c r="AM80" s="257"/>
      <c r="AN80" s="256"/>
      <c r="AO80" s="257"/>
      <c r="AP80" s="256"/>
      <c r="AQ80" s="257"/>
      <c r="AR80" s="256"/>
      <c r="AS80" s="257"/>
      <c r="AT80" s="256"/>
      <c r="AU80" s="257"/>
      <c r="AV80" s="256"/>
      <c r="AW80" s="257"/>
      <c r="AX80" s="256"/>
      <c r="AY80" s="257"/>
      <c r="AZ80" s="256"/>
      <c r="BA80" s="257"/>
      <c r="BB80" s="256"/>
      <c r="BC80" s="257"/>
      <c r="BD80" s="256"/>
      <c r="BE80" s="257"/>
      <c r="BF80" s="256"/>
      <c r="BG80" s="257"/>
      <c r="BH80" s="256"/>
      <c r="BI80" s="257"/>
      <c r="BL80" s="111">
        <f>COUNT(B80:BI80)</f>
        <v>12</v>
      </c>
      <c r="BS80" s="132">
        <f t="shared" si="337"/>
        <v>0</v>
      </c>
      <c r="BT80" s="132"/>
    </row>
  </sheetData>
  <mergeCells count="300">
    <mergeCell ref="BB80:BC80"/>
    <mergeCell ref="BD80:BE80"/>
    <mergeCell ref="BF80:BG80"/>
    <mergeCell ref="BH80:BI80"/>
    <mergeCell ref="AP80:AQ80"/>
    <mergeCell ref="AR80:AS80"/>
    <mergeCell ref="AT80:AU80"/>
    <mergeCell ref="AV80:AW80"/>
    <mergeCell ref="AX80:AY80"/>
    <mergeCell ref="AZ80:BA80"/>
    <mergeCell ref="AD80:AE80"/>
    <mergeCell ref="AF80:AG80"/>
    <mergeCell ref="AH80:AI80"/>
    <mergeCell ref="AJ80:AK80"/>
    <mergeCell ref="AL80:AM80"/>
    <mergeCell ref="AN80:AO80"/>
    <mergeCell ref="R80:S80"/>
    <mergeCell ref="T80:U80"/>
    <mergeCell ref="V80:W80"/>
    <mergeCell ref="X80:Y80"/>
    <mergeCell ref="Z80:AA80"/>
    <mergeCell ref="AB80:AC80"/>
    <mergeCell ref="BD79:BE79"/>
    <mergeCell ref="BF79:BG79"/>
    <mergeCell ref="BH79:BI79"/>
    <mergeCell ref="D80:E80"/>
    <mergeCell ref="F80:G80"/>
    <mergeCell ref="H80:I80"/>
    <mergeCell ref="J80:K80"/>
    <mergeCell ref="L80:M80"/>
    <mergeCell ref="N80:O80"/>
    <mergeCell ref="P80:Q80"/>
    <mergeCell ref="AR79:AS79"/>
    <mergeCell ref="AT79:AU79"/>
    <mergeCell ref="AV79:AW79"/>
    <mergeCell ref="AX79:AY79"/>
    <mergeCell ref="AZ79:BA79"/>
    <mergeCell ref="BB79:BC79"/>
    <mergeCell ref="AF79:AG79"/>
    <mergeCell ref="AH79:AI79"/>
    <mergeCell ref="AJ79:AK79"/>
    <mergeCell ref="AL79:AM79"/>
    <mergeCell ref="AN79:AO79"/>
    <mergeCell ref="AP79:AQ79"/>
    <mergeCell ref="T79:U79"/>
    <mergeCell ref="V79:W79"/>
    <mergeCell ref="X79:Y79"/>
    <mergeCell ref="Z79:AA79"/>
    <mergeCell ref="AB79:AC79"/>
    <mergeCell ref="AD79:AE79"/>
    <mergeCell ref="H79:I79"/>
    <mergeCell ref="J79:K79"/>
    <mergeCell ref="L79:M79"/>
    <mergeCell ref="N79:O79"/>
    <mergeCell ref="P79:Q79"/>
    <mergeCell ref="R79:S79"/>
    <mergeCell ref="AX78:AY78"/>
    <mergeCell ref="AZ78:BA78"/>
    <mergeCell ref="BB78:BC78"/>
    <mergeCell ref="BD78:BE78"/>
    <mergeCell ref="BF78:BG78"/>
    <mergeCell ref="BH78:BI78"/>
    <mergeCell ref="AL78:AM78"/>
    <mergeCell ref="AN78:AO78"/>
    <mergeCell ref="AP78:AQ78"/>
    <mergeCell ref="AR78:AS78"/>
    <mergeCell ref="AT78:AU78"/>
    <mergeCell ref="AV78:AW78"/>
    <mergeCell ref="Z78:AA78"/>
    <mergeCell ref="AB78:AC78"/>
    <mergeCell ref="AD78:AE78"/>
    <mergeCell ref="AF78:AG78"/>
    <mergeCell ref="AH78:AI78"/>
    <mergeCell ref="AJ78:AK78"/>
    <mergeCell ref="N78:O78"/>
    <mergeCell ref="P78:Q78"/>
    <mergeCell ref="R78:S78"/>
    <mergeCell ref="T78:U78"/>
    <mergeCell ref="V78:W78"/>
    <mergeCell ref="X78:Y78"/>
    <mergeCell ref="AZ77:BA77"/>
    <mergeCell ref="BB77:BC77"/>
    <mergeCell ref="BD77:BE77"/>
    <mergeCell ref="BF77:BG77"/>
    <mergeCell ref="BH77:BI77"/>
    <mergeCell ref="D78:E78"/>
    <mergeCell ref="F78:G78"/>
    <mergeCell ref="H78:I78"/>
    <mergeCell ref="J78:K78"/>
    <mergeCell ref="L78:M78"/>
    <mergeCell ref="AN77:AO77"/>
    <mergeCell ref="AP77:AQ77"/>
    <mergeCell ref="AR77:AS77"/>
    <mergeCell ref="AT77:AU77"/>
    <mergeCell ref="AV77:AW77"/>
    <mergeCell ref="AX77:AY77"/>
    <mergeCell ref="AB77:AC77"/>
    <mergeCell ref="AD77:AE77"/>
    <mergeCell ref="AF77:AG77"/>
    <mergeCell ref="AH77:AI77"/>
    <mergeCell ref="AJ77:AK77"/>
    <mergeCell ref="AL77:AM77"/>
    <mergeCell ref="P77:Q77"/>
    <mergeCell ref="R77:S77"/>
    <mergeCell ref="T77:U77"/>
    <mergeCell ref="V77:W77"/>
    <mergeCell ref="X77:Y77"/>
    <mergeCell ref="Z77:AA77"/>
    <mergeCell ref="BB76:BC76"/>
    <mergeCell ref="BD76:BE76"/>
    <mergeCell ref="BF76:BG76"/>
    <mergeCell ref="BH76:BI76"/>
    <mergeCell ref="D77:E77"/>
    <mergeCell ref="F77:G77"/>
    <mergeCell ref="H77:I77"/>
    <mergeCell ref="J77:K77"/>
    <mergeCell ref="L77:M77"/>
    <mergeCell ref="N77:O77"/>
    <mergeCell ref="AP76:AQ76"/>
    <mergeCell ref="AR76:AS76"/>
    <mergeCell ref="AT76:AU76"/>
    <mergeCell ref="AV76:AW76"/>
    <mergeCell ref="AX76:AY76"/>
    <mergeCell ref="AZ76:BA76"/>
    <mergeCell ref="AD76:AE76"/>
    <mergeCell ref="AF76:AG76"/>
    <mergeCell ref="AH76:AI76"/>
    <mergeCell ref="AJ76:AK76"/>
    <mergeCell ref="AL76:AM76"/>
    <mergeCell ref="AN76:AO76"/>
    <mergeCell ref="R76:S76"/>
    <mergeCell ref="T76:U76"/>
    <mergeCell ref="V76:W76"/>
    <mergeCell ref="X76:Y76"/>
    <mergeCell ref="Z76:AA76"/>
    <mergeCell ref="AB76:AC76"/>
    <mergeCell ref="BD75:BE75"/>
    <mergeCell ref="Z75:AA75"/>
    <mergeCell ref="AB75:AC75"/>
    <mergeCell ref="AD75:AE75"/>
    <mergeCell ref="BF75:BG75"/>
    <mergeCell ref="BH75:BI75"/>
    <mergeCell ref="D76:E76"/>
    <mergeCell ref="F76:G76"/>
    <mergeCell ref="H76:I76"/>
    <mergeCell ref="J76:K76"/>
    <mergeCell ref="L76:M76"/>
    <mergeCell ref="N76:O76"/>
    <mergeCell ref="P76:Q76"/>
    <mergeCell ref="AR75:AS75"/>
    <mergeCell ref="AT75:AU75"/>
    <mergeCell ref="AV75:AW75"/>
    <mergeCell ref="AX75:AY75"/>
    <mergeCell ref="AZ75:BA75"/>
    <mergeCell ref="BB75:BC75"/>
    <mergeCell ref="AF75:AG75"/>
    <mergeCell ref="AH75:AI75"/>
    <mergeCell ref="AJ75:AK75"/>
    <mergeCell ref="AL75:AM75"/>
    <mergeCell ref="AN75:AO75"/>
    <mergeCell ref="AP75:AQ75"/>
    <mergeCell ref="T75:U75"/>
    <mergeCell ref="V75:W75"/>
    <mergeCell ref="X75:Y75"/>
    <mergeCell ref="Z74:AA74"/>
    <mergeCell ref="AB74:AC74"/>
    <mergeCell ref="AD74:AE74"/>
    <mergeCell ref="AF74:AG74"/>
    <mergeCell ref="AH74:AI74"/>
    <mergeCell ref="AJ74:AK74"/>
    <mergeCell ref="N74:O74"/>
    <mergeCell ref="P74:Q74"/>
    <mergeCell ref="R74:S74"/>
    <mergeCell ref="T74:U74"/>
    <mergeCell ref="V74:W74"/>
    <mergeCell ref="X74:Y74"/>
    <mergeCell ref="BD74:BE74"/>
    <mergeCell ref="BF74:BG74"/>
    <mergeCell ref="BH74:BI74"/>
    <mergeCell ref="AL74:AM74"/>
    <mergeCell ref="AN74:AO74"/>
    <mergeCell ref="AP74:AQ74"/>
    <mergeCell ref="AR74:AS74"/>
    <mergeCell ref="AT74:AU74"/>
    <mergeCell ref="AV74:AW74"/>
    <mergeCell ref="AX74:AY74"/>
    <mergeCell ref="AZ74:BA74"/>
    <mergeCell ref="BB74:BC74"/>
    <mergeCell ref="AZ73:BA73"/>
    <mergeCell ref="BB73:BC73"/>
    <mergeCell ref="BD73:BE73"/>
    <mergeCell ref="BF73:BG73"/>
    <mergeCell ref="BH73:BI73"/>
    <mergeCell ref="D74:E74"/>
    <mergeCell ref="F74:G74"/>
    <mergeCell ref="H74:I74"/>
    <mergeCell ref="J74:K74"/>
    <mergeCell ref="L74:M74"/>
    <mergeCell ref="AN73:AO73"/>
    <mergeCell ref="AP73:AQ73"/>
    <mergeCell ref="AR73:AS73"/>
    <mergeCell ref="AT73:AU73"/>
    <mergeCell ref="AV73:AW73"/>
    <mergeCell ref="AX73:AY73"/>
    <mergeCell ref="AB73:AC73"/>
    <mergeCell ref="AD73:AE73"/>
    <mergeCell ref="AF73:AG73"/>
    <mergeCell ref="AH73:AI73"/>
    <mergeCell ref="AJ73:AK73"/>
    <mergeCell ref="AL73:AM73"/>
    <mergeCell ref="P73:Q73"/>
    <mergeCell ref="R73:S73"/>
    <mergeCell ref="T73:U73"/>
    <mergeCell ref="V73:W73"/>
    <mergeCell ref="X73:Y73"/>
    <mergeCell ref="Z73:AA73"/>
    <mergeCell ref="BB72:BC72"/>
    <mergeCell ref="BD72:BE72"/>
    <mergeCell ref="BF72:BG72"/>
    <mergeCell ref="BH72:BI72"/>
    <mergeCell ref="D73:E73"/>
    <mergeCell ref="F73:G73"/>
    <mergeCell ref="H73:I73"/>
    <mergeCell ref="J73:K73"/>
    <mergeCell ref="L73:M73"/>
    <mergeCell ref="N73:O73"/>
    <mergeCell ref="AP72:AQ72"/>
    <mergeCell ref="AR72:AS72"/>
    <mergeCell ref="AT72:AU72"/>
    <mergeCell ref="AV72:AW72"/>
    <mergeCell ref="AX72:AY72"/>
    <mergeCell ref="AZ72:BA72"/>
    <mergeCell ref="AD72:AE72"/>
    <mergeCell ref="AF72:AG72"/>
    <mergeCell ref="AH72:AI72"/>
    <mergeCell ref="AJ72:AK72"/>
    <mergeCell ref="AL72:AM72"/>
    <mergeCell ref="AN72:AO72"/>
    <mergeCell ref="R72:S72"/>
    <mergeCell ref="T72:U72"/>
    <mergeCell ref="V72:W72"/>
    <mergeCell ref="X72:Y72"/>
    <mergeCell ref="Z72:AA72"/>
    <mergeCell ref="AB72:AC72"/>
    <mergeCell ref="BD71:BE71"/>
    <mergeCell ref="Z71:AA71"/>
    <mergeCell ref="AB71:AC71"/>
    <mergeCell ref="AD71:AE71"/>
    <mergeCell ref="BF71:BG71"/>
    <mergeCell ref="BH71:BI71"/>
    <mergeCell ref="D72:E72"/>
    <mergeCell ref="F72:G72"/>
    <mergeCell ref="H72:I72"/>
    <mergeCell ref="J72:K72"/>
    <mergeCell ref="L72:M72"/>
    <mergeCell ref="N72:O72"/>
    <mergeCell ref="P72:Q72"/>
    <mergeCell ref="AR71:AS71"/>
    <mergeCell ref="AT71:AU71"/>
    <mergeCell ref="AV71:AW71"/>
    <mergeCell ref="AX71:AY71"/>
    <mergeCell ref="AZ71:BA71"/>
    <mergeCell ref="BB71:BC71"/>
    <mergeCell ref="AF71:AG71"/>
    <mergeCell ref="AH71:AI71"/>
    <mergeCell ref="AJ71:AK71"/>
    <mergeCell ref="AL71:AM71"/>
    <mergeCell ref="AN71:AO71"/>
    <mergeCell ref="AP71:AQ71"/>
    <mergeCell ref="T71:U71"/>
    <mergeCell ref="V71:W71"/>
    <mergeCell ref="X71:Y71"/>
    <mergeCell ref="H71:I71"/>
    <mergeCell ref="J71:K71"/>
    <mergeCell ref="L71:M71"/>
    <mergeCell ref="N71:O71"/>
    <mergeCell ref="P71:Q71"/>
    <mergeCell ref="R71:S71"/>
    <mergeCell ref="B77:C77"/>
    <mergeCell ref="B78:C78"/>
    <mergeCell ref="B79:C79"/>
    <mergeCell ref="H75:I75"/>
    <mergeCell ref="J75:K75"/>
    <mergeCell ref="L75:M75"/>
    <mergeCell ref="N75:O75"/>
    <mergeCell ref="P75:Q75"/>
    <mergeCell ref="R75:S75"/>
    <mergeCell ref="B80:C80"/>
    <mergeCell ref="D71:E71"/>
    <mergeCell ref="F71:G71"/>
    <mergeCell ref="D75:E75"/>
    <mergeCell ref="F75:G75"/>
    <mergeCell ref="D79:E79"/>
    <mergeCell ref="F79:G79"/>
    <mergeCell ref="B71:C71"/>
    <mergeCell ref="B72:C72"/>
    <mergeCell ref="B73:C73"/>
    <mergeCell ref="B74:C74"/>
    <mergeCell ref="B75:C75"/>
    <mergeCell ref="B76:C76"/>
  </mergeCells>
  <pageMargins left="0.75" right="0.75" top="1" bottom="1" header="0.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AO45"/>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9.140625" defaultRowHeight="12.75" x14ac:dyDescent="0.2"/>
  <cols>
    <col min="1" max="1" width="38.28515625" style="50" customWidth="1"/>
    <col min="2" max="6" width="9" style="50" customWidth="1"/>
    <col min="7" max="31" width="9.140625" style="50"/>
    <col min="32" max="32" width="2.85546875" style="50" customWidth="1"/>
    <col min="33" max="33" width="38.28515625" style="50" customWidth="1"/>
    <col min="34" max="34" width="4.42578125" style="50" customWidth="1"/>
    <col min="35" max="35" width="7.140625" style="50" customWidth="1"/>
    <col min="36" max="36" width="3.5703125" style="50" customWidth="1"/>
    <col min="37" max="39" width="7.140625" style="50" customWidth="1"/>
    <col min="40" max="16384" width="9.140625" style="50"/>
  </cols>
  <sheetData>
    <row r="1" spans="1:41" ht="13.5" thickBot="1" x14ac:dyDescent="0.25">
      <c r="A1" s="106" t="s">
        <v>12</v>
      </c>
      <c r="B1" s="105">
        <v>1</v>
      </c>
      <c r="C1" s="104">
        <v>2</v>
      </c>
      <c r="D1" s="104">
        <v>3</v>
      </c>
      <c r="E1" s="104">
        <v>4</v>
      </c>
      <c r="F1" s="104">
        <v>5</v>
      </c>
      <c r="G1" s="104">
        <v>6</v>
      </c>
      <c r="H1" s="104">
        <v>7</v>
      </c>
      <c r="I1" s="104">
        <v>8</v>
      </c>
      <c r="J1" s="104">
        <v>9</v>
      </c>
      <c r="K1" s="104">
        <v>10</v>
      </c>
      <c r="L1" s="104">
        <v>11</v>
      </c>
      <c r="M1" s="104">
        <v>12</v>
      </c>
      <c r="N1" s="104">
        <v>13</v>
      </c>
      <c r="O1" s="104">
        <v>14</v>
      </c>
      <c r="P1" s="104">
        <v>15</v>
      </c>
      <c r="Q1" s="104">
        <v>16</v>
      </c>
      <c r="R1" s="104">
        <v>17</v>
      </c>
      <c r="S1" s="104">
        <v>18</v>
      </c>
      <c r="T1" s="104">
        <v>19</v>
      </c>
      <c r="U1" s="104">
        <v>20</v>
      </c>
      <c r="V1" s="104">
        <v>21</v>
      </c>
      <c r="W1" s="104">
        <v>22</v>
      </c>
      <c r="X1" s="104">
        <v>23</v>
      </c>
      <c r="Y1" s="104">
        <v>24</v>
      </c>
      <c r="Z1" s="104">
        <v>25</v>
      </c>
      <c r="AA1" s="104">
        <v>26</v>
      </c>
      <c r="AB1" s="104">
        <v>27</v>
      </c>
      <c r="AC1" s="104">
        <v>28</v>
      </c>
      <c r="AD1" s="104">
        <v>29</v>
      </c>
      <c r="AE1" s="103">
        <v>30</v>
      </c>
      <c r="AG1" s="102" t="s">
        <v>12</v>
      </c>
      <c r="AH1" s="49" t="s">
        <v>13</v>
      </c>
      <c r="AI1" s="146" t="s">
        <v>14</v>
      </c>
      <c r="AJ1" s="146"/>
      <c r="AK1" s="146"/>
      <c r="AL1" s="49" t="s">
        <v>15</v>
      </c>
      <c r="AM1" s="49" t="s">
        <v>16</v>
      </c>
    </row>
    <row r="2" spans="1:41" ht="13.5" thickBot="1" x14ac:dyDescent="0.25">
      <c r="A2" s="96" t="s">
        <v>58</v>
      </c>
      <c r="B2" s="95"/>
      <c r="C2" s="94"/>
      <c r="D2" s="94"/>
      <c r="E2" s="94"/>
      <c r="F2" s="94"/>
      <c r="G2" s="94"/>
      <c r="H2" s="94"/>
      <c r="I2" s="94"/>
      <c r="J2" s="94"/>
      <c r="K2" s="93"/>
      <c r="L2" s="93"/>
      <c r="M2" s="93"/>
      <c r="N2" s="93"/>
      <c r="O2" s="93"/>
      <c r="P2" s="93"/>
      <c r="Q2" s="93"/>
      <c r="R2" s="93"/>
      <c r="S2" s="93"/>
      <c r="T2" s="93"/>
      <c r="U2" s="93"/>
      <c r="V2" s="93"/>
      <c r="W2" s="93"/>
      <c r="X2" s="93"/>
      <c r="Y2" s="93"/>
      <c r="Z2" s="93"/>
      <c r="AA2" s="93"/>
      <c r="AB2" s="93"/>
      <c r="AC2" s="93"/>
      <c r="AD2" s="93"/>
      <c r="AE2" s="92"/>
      <c r="AG2" s="101" t="str">
        <f>A2</f>
        <v>Egg bare diameter</v>
      </c>
      <c r="AH2" s="100">
        <f>COUNTA(B2:AE2)</f>
        <v>0</v>
      </c>
      <c r="AI2" s="99" t="str">
        <f>IF(SUM(B2:AE2)&gt;0,MIN(B2:AE2),"")</f>
        <v/>
      </c>
      <c r="AJ2" s="97" t="str">
        <f t="shared" ref="AJ2:AJ9" si="0">IF(COUNT(AI2)&gt;0,"–","?")</f>
        <v>?</v>
      </c>
      <c r="AK2" s="98" t="str">
        <f>IF(SUM(B2:AE2)&gt;0,MAX(B2:AE2),"")</f>
        <v/>
      </c>
      <c r="AL2" s="97" t="str">
        <f>IF(SUM(B2:AE2)&gt;0,AVERAGE(B2:AE2),"?")</f>
        <v>?</v>
      </c>
      <c r="AM2" s="97" t="str">
        <f>IF(COUNT(B2:AE2)&gt;1,STDEV(B2:AE2),"?")</f>
        <v>?</v>
      </c>
    </row>
    <row r="3" spans="1:41" ht="13.5" thickBot="1" x14ac:dyDescent="0.25">
      <c r="A3" s="96" t="s">
        <v>59</v>
      </c>
      <c r="B3" s="95"/>
      <c r="C3" s="94"/>
      <c r="D3" s="94"/>
      <c r="E3" s="94"/>
      <c r="F3" s="94"/>
      <c r="G3" s="94"/>
      <c r="H3" s="94"/>
      <c r="I3" s="94"/>
      <c r="J3" s="94"/>
      <c r="K3" s="93"/>
      <c r="L3" s="93"/>
      <c r="M3" s="93"/>
      <c r="N3" s="93"/>
      <c r="O3" s="93"/>
      <c r="P3" s="93"/>
      <c r="Q3" s="93"/>
      <c r="R3" s="93"/>
      <c r="S3" s="93"/>
      <c r="T3" s="93"/>
      <c r="U3" s="93"/>
      <c r="V3" s="93"/>
      <c r="W3" s="93"/>
      <c r="X3" s="93"/>
      <c r="Y3" s="93"/>
      <c r="Z3" s="93"/>
      <c r="AA3" s="93"/>
      <c r="AB3" s="93"/>
      <c r="AC3" s="93"/>
      <c r="AD3" s="93"/>
      <c r="AE3" s="92"/>
      <c r="AG3" s="16" t="str">
        <f>A3</f>
        <v>Egg full diameter</v>
      </c>
      <c r="AH3" s="15">
        <f>COUNTA(B3:AE3)</f>
        <v>0</v>
      </c>
      <c r="AI3" s="40" t="str">
        <f>IF(SUM(B3:AE3)&gt;0,MIN(B3:AE3),"")</f>
        <v/>
      </c>
      <c r="AJ3" s="13" t="str">
        <f t="shared" si="0"/>
        <v>?</v>
      </c>
      <c r="AK3" s="41" t="str">
        <f>IF(SUM(B3:AE3)&gt;0,MAX(B3:AE3),"")</f>
        <v/>
      </c>
      <c r="AL3" s="13" t="str">
        <f>IF(SUM(B3:AE3)&gt;0,AVERAGE(B3:AE3),"?")</f>
        <v>?</v>
      </c>
      <c r="AM3" s="13" t="str">
        <f>IF(COUNT(B3:AE3)&gt;1,STDEV(B3:AE3),"?")</f>
        <v>?</v>
      </c>
    </row>
    <row r="4" spans="1:41" x14ac:dyDescent="0.2">
      <c r="A4" s="89" t="s">
        <v>60</v>
      </c>
      <c r="B4" s="73"/>
      <c r="C4" s="72"/>
      <c r="D4" s="72"/>
      <c r="E4" s="72"/>
      <c r="F4" s="72"/>
      <c r="G4" s="72"/>
      <c r="H4" s="72"/>
      <c r="I4" s="72"/>
      <c r="J4" s="72"/>
      <c r="K4" s="71"/>
      <c r="L4" s="71"/>
      <c r="M4" s="71"/>
      <c r="N4" s="71"/>
      <c r="O4" s="71"/>
      <c r="P4" s="71"/>
      <c r="Q4" s="71"/>
      <c r="R4" s="71"/>
      <c r="S4" s="71"/>
      <c r="T4" s="71"/>
      <c r="U4" s="71"/>
      <c r="V4" s="71"/>
      <c r="W4" s="71"/>
      <c r="X4" s="71"/>
      <c r="Y4" s="71"/>
      <c r="Z4" s="71"/>
      <c r="AA4" s="71"/>
      <c r="AB4" s="71"/>
      <c r="AC4" s="71"/>
      <c r="AD4" s="71"/>
      <c r="AE4" s="88"/>
      <c r="AG4" s="16" t="str">
        <f>A4</f>
        <v>Process height</v>
      </c>
      <c r="AH4" s="15">
        <f>COUNTA(B4:AE6)</f>
        <v>0</v>
      </c>
      <c r="AI4" s="40" t="str">
        <f>IF(SUM(B4:AE6)&gt;0,MIN(B4:AE6),"")</f>
        <v/>
      </c>
      <c r="AJ4" s="13" t="str">
        <f t="shared" si="0"/>
        <v>?</v>
      </c>
      <c r="AK4" s="41" t="str">
        <f>IF(SUM(B4:AE6)&gt;0,MAX(B4:AE6),"")</f>
        <v/>
      </c>
      <c r="AL4" s="13" t="str">
        <f>IF(SUM(B4:AE6)&gt;0,AVERAGE(B4:AE6),"?")</f>
        <v>?</v>
      </c>
      <c r="AM4" s="13" t="str">
        <f>IF(COUNT(B4:AE6)&gt;1,STDEV(B4:AE6),"?")</f>
        <v>?</v>
      </c>
    </row>
    <row r="5" spans="1:41" x14ac:dyDescent="0.2">
      <c r="A5" s="69"/>
      <c r="B5" s="68"/>
      <c r="C5" s="67"/>
      <c r="D5" s="67"/>
      <c r="E5" s="67"/>
      <c r="F5" s="67"/>
      <c r="G5" s="67"/>
      <c r="H5" s="67"/>
      <c r="I5" s="67"/>
      <c r="J5" s="67"/>
      <c r="K5" s="66"/>
      <c r="L5" s="66"/>
      <c r="M5" s="66"/>
      <c r="N5" s="66"/>
      <c r="O5" s="66"/>
      <c r="P5" s="66"/>
      <c r="Q5" s="66"/>
      <c r="R5" s="66"/>
      <c r="S5" s="66"/>
      <c r="T5" s="66"/>
      <c r="U5" s="66"/>
      <c r="V5" s="66"/>
      <c r="W5" s="66"/>
      <c r="X5" s="66"/>
      <c r="Y5" s="66"/>
      <c r="Z5" s="66"/>
      <c r="AA5" s="66"/>
      <c r="AB5" s="66"/>
      <c r="AC5" s="66"/>
      <c r="AD5" s="66"/>
      <c r="AE5" s="91"/>
      <c r="AG5" s="16" t="str">
        <f>A7</f>
        <v>Process base width</v>
      </c>
      <c r="AH5" s="15">
        <f>COUNTA(B7:AE9)</f>
        <v>0</v>
      </c>
      <c r="AI5" s="40" t="str">
        <f>IF(SUM(B7:AE9)&gt;0,MIN(B7:AE9),"")</f>
        <v/>
      </c>
      <c r="AJ5" s="13" t="str">
        <f t="shared" si="0"/>
        <v>?</v>
      </c>
      <c r="AK5" s="41" t="str">
        <f>IF(SUM(B7:AE9)&gt;0,MAX(B7:AE9),"")</f>
        <v/>
      </c>
      <c r="AL5" s="13" t="str">
        <f>IF(SUM(B7:AE9)&gt;0,AVERAGE(B7:AE9),"?")</f>
        <v>?</v>
      </c>
      <c r="AM5" s="13" t="str">
        <f>IF(COUNT(B7:AE9)&gt;1,STDEV(B7:AE9),"?")</f>
        <v>?</v>
      </c>
      <c r="AO5" s="51"/>
    </row>
    <row r="6" spans="1:41" ht="13.5" thickBot="1" x14ac:dyDescent="0.25">
      <c r="A6" s="64"/>
      <c r="B6" s="63"/>
      <c r="C6" s="62"/>
      <c r="D6" s="62"/>
      <c r="E6" s="62"/>
      <c r="F6" s="62"/>
      <c r="G6" s="62"/>
      <c r="H6" s="62"/>
      <c r="I6" s="62"/>
      <c r="J6" s="62"/>
      <c r="K6" s="61"/>
      <c r="L6" s="61"/>
      <c r="M6" s="61"/>
      <c r="N6" s="61"/>
      <c r="O6" s="61"/>
      <c r="P6" s="61"/>
      <c r="Q6" s="61"/>
      <c r="R6" s="61"/>
      <c r="S6" s="61"/>
      <c r="T6" s="61"/>
      <c r="U6" s="61"/>
      <c r="V6" s="61"/>
      <c r="W6" s="61"/>
      <c r="X6" s="61"/>
      <c r="Y6" s="61"/>
      <c r="Z6" s="61"/>
      <c r="AA6" s="61"/>
      <c r="AB6" s="61"/>
      <c r="AC6" s="61"/>
      <c r="AD6" s="61"/>
      <c r="AE6" s="90"/>
      <c r="AG6" s="16" t="str">
        <f>A10</f>
        <v>Process base/height ratio</v>
      </c>
      <c r="AH6" s="15">
        <f>COUNT(B10:AE12)</f>
        <v>0</v>
      </c>
      <c r="AI6" s="21" t="str">
        <f>IF(SUM(B10:AE12)&gt;0,MIN(B10:AE12),"")</f>
        <v/>
      </c>
      <c r="AJ6" s="13" t="str">
        <f t="shared" si="0"/>
        <v>?</v>
      </c>
      <c r="AK6" s="22" t="str">
        <f>IF(SUM(B10:AE12)&gt;0,MAX(B10:AE12),"")</f>
        <v/>
      </c>
      <c r="AL6" s="20" t="str">
        <f>IF(SUM(B10:AE12)&gt;0,AVERAGE(B10:AE12),"?")</f>
        <v>?</v>
      </c>
      <c r="AM6" s="20" t="str">
        <f>IF(COUNT(B10:AE12)&gt;1,STDEV(B10:AE12),"?")</f>
        <v>?</v>
      </c>
    </row>
    <row r="7" spans="1:41" x14ac:dyDescent="0.2">
      <c r="A7" s="89" t="s">
        <v>61</v>
      </c>
      <c r="B7" s="73"/>
      <c r="C7" s="72"/>
      <c r="D7" s="72"/>
      <c r="E7" s="72"/>
      <c r="F7" s="72"/>
      <c r="G7" s="72"/>
      <c r="H7" s="72"/>
      <c r="I7" s="72"/>
      <c r="J7" s="72"/>
      <c r="K7" s="71"/>
      <c r="L7" s="71"/>
      <c r="M7" s="71"/>
      <c r="N7" s="71"/>
      <c r="O7" s="71"/>
      <c r="P7" s="71"/>
      <c r="Q7" s="71"/>
      <c r="R7" s="71"/>
      <c r="S7" s="71"/>
      <c r="T7" s="71"/>
      <c r="U7" s="71"/>
      <c r="V7" s="71"/>
      <c r="W7" s="71"/>
      <c r="X7" s="71"/>
      <c r="Y7" s="71"/>
      <c r="Z7" s="71"/>
      <c r="AA7" s="71"/>
      <c r="AB7" s="71"/>
      <c r="AC7" s="71"/>
      <c r="AD7" s="71"/>
      <c r="AE7" s="88"/>
      <c r="AG7" s="16" t="str">
        <f>A13</f>
        <v>Terminal disc width</v>
      </c>
      <c r="AH7" s="15">
        <f>COUNTA(B13:AE15)</f>
        <v>0</v>
      </c>
      <c r="AI7" s="40" t="str">
        <f>IF(SUM(B13:AE15)&gt;0,MIN(B13:AE15),"")</f>
        <v/>
      </c>
      <c r="AJ7" s="13" t="str">
        <f t="shared" si="0"/>
        <v>?</v>
      </c>
      <c r="AK7" s="41" t="str">
        <f>IF(SUM(B13:AE15)&gt;0,MAX(B13:AE15),"")</f>
        <v/>
      </c>
      <c r="AL7" s="13" t="str">
        <f>IF(SUM(B13:AE15)&gt;0,AVERAGE(B13:AE15),"?")</f>
        <v>?</v>
      </c>
      <c r="AM7" s="13" t="str">
        <f>IF(COUNT(B13:AE15)&gt;1,STDEV(B13:AE15),"?")</f>
        <v>?</v>
      </c>
    </row>
    <row r="8" spans="1:41" x14ac:dyDescent="0.2">
      <c r="A8" s="69"/>
      <c r="B8" s="68"/>
      <c r="C8" s="67"/>
      <c r="D8" s="67"/>
      <c r="E8" s="67"/>
      <c r="F8" s="67"/>
      <c r="G8" s="67"/>
      <c r="H8" s="67"/>
      <c r="I8" s="67"/>
      <c r="J8" s="67"/>
      <c r="K8" s="66"/>
      <c r="L8" s="66"/>
      <c r="M8" s="66"/>
      <c r="N8" s="66"/>
      <c r="O8" s="66"/>
      <c r="P8" s="66"/>
      <c r="Q8" s="66"/>
      <c r="R8" s="66"/>
      <c r="S8" s="66"/>
      <c r="T8" s="66"/>
      <c r="U8" s="66"/>
      <c r="V8" s="66"/>
      <c r="W8" s="66"/>
      <c r="X8" s="66"/>
      <c r="Y8" s="66"/>
      <c r="Z8" s="66"/>
      <c r="AA8" s="66"/>
      <c r="AB8" s="66"/>
      <c r="AC8" s="66"/>
      <c r="AD8" s="66"/>
      <c r="AE8" s="65"/>
      <c r="AF8" s="59"/>
      <c r="AG8" s="16" t="str">
        <f>A16</f>
        <v>Inter-process distance</v>
      </c>
      <c r="AH8" s="15">
        <f>COUNTA(B16:AE18)</f>
        <v>0</v>
      </c>
      <c r="AI8" s="40" t="str">
        <f>IF(SUM(B16:AE18)&gt;0,MIN(B16:AE18),"")</f>
        <v/>
      </c>
      <c r="AJ8" s="13" t="str">
        <f t="shared" si="0"/>
        <v>?</v>
      </c>
      <c r="AK8" s="41" t="str">
        <f>IF(SUM(B16:AE18)&gt;0,MAX(B16:AE18),"")</f>
        <v/>
      </c>
      <c r="AL8" s="13" t="str">
        <f>IF(SUM(B16:AE18)&gt;0,AVERAGE(B16:AE18),"?")</f>
        <v>?</v>
      </c>
      <c r="AM8" s="13" t="str">
        <f>IF(COUNT(B16:AE18)&gt;1,STDEV(B16:AE18),"?")</f>
        <v>?</v>
      </c>
    </row>
    <row r="9" spans="1:41" ht="13.5" thickBot="1" x14ac:dyDescent="0.25">
      <c r="A9" s="64"/>
      <c r="B9" s="63"/>
      <c r="C9" s="62"/>
      <c r="D9" s="62"/>
      <c r="E9" s="62"/>
      <c r="F9" s="62"/>
      <c r="G9" s="62"/>
      <c r="H9" s="62"/>
      <c r="I9" s="62"/>
      <c r="J9" s="62"/>
      <c r="K9" s="61"/>
      <c r="L9" s="61"/>
      <c r="M9" s="61"/>
      <c r="N9" s="61"/>
      <c r="O9" s="61"/>
      <c r="P9" s="61"/>
      <c r="Q9" s="61"/>
      <c r="R9" s="61"/>
      <c r="S9" s="61"/>
      <c r="T9" s="61"/>
      <c r="U9" s="61"/>
      <c r="V9" s="61"/>
      <c r="W9" s="61"/>
      <c r="X9" s="61"/>
      <c r="Y9" s="61"/>
      <c r="Z9" s="61"/>
      <c r="AA9" s="61"/>
      <c r="AB9" s="61"/>
      <c r="AC9" s="61"/>
      <c r="AD9" s="61"/>
      <c r="AE9" s="60"/>
      <c r="AF9" s="59"/>
      <c r="AG9" s="87" t="str">
        <f>A19</f>
        <v>Number of processes on the egg circumference</v>
      </c>
      <c r="AH9" s="86">
        <f>COUNTA(B19:AE19)</f>
        <v>0</v>
      </c>
      <c r="AI9" s="85" t="str">
        <f>IF(SUM(B19:AE19)&gt;0,MIN(B19:AE19),"")</f>
        <v/>
      </c>
      <c r="AJ9" s="47" t="str">
        <f t="shared" si="0"/>
        <v>?</v>
      </c>
      <c r="AK9" s="84" t="str">
        <f>IF(SUM(B19:AE19)&gt;0,MAX(B19:AE19),"")</f>
        <v/>
      </c>
      <c r="AL9" s="47" t="str">
        <f>IF(SUM(B19:AE19)&gt;0,AVERAGE(B19:AE19),"?")</f>
        <v>?</v>
      </c>
      <c r="AM9" s="47" t="str">
        <f>IF(COUNT(B19:AE19)&gt;1,STDEV(B19:AE19),"?")</f>
        <v>?</v>
      </c>
    </row>
    <row r="10" spans="1:41" x14ac:dyDescent="0.2">
      <c r="A10" s="74" t="s">
        <v>62</v>
      </c>
      <c r="B10" s="83" t="str">
        <f t="shared" ref="B10:O10" si="1">IF(AND((B7&gt;0),(B4&gt;0)),(B7/B4),"")</f>
        <v/>
      </c>
      <c r="C10" s="82" t="str">
        <f t="shared" si="1"/>
        <v/>
      </c>
      <c r="D10" s="82" t="str">
        <f t="shared" si="1"/>
        <v/>
      </c>
      <c r="E10" s="82" t="str">
        <f t="shared" si="1"/>
        <v/>
      </c>
      <c r="F10" s="82" t="str">
        <f t="shared" si="1"/>
        <v/>
      </c>
      <c r="G10" s="82" t="str">
        <f t="shared" si="1"/>
        <v/>
      </c>
      <c r="H10" s="82" t="str">
        <f t="shared" si="1"/>
        <v/>
      </c>
      <c r="I10" s="82" t="str">
        <f t="shared" si="1"/>
        <v/>
      </c>
      <c r="J10" s="82" t="str">
        <f t="shared" si="1"/>
        <v/>
      </c>
      <c r="K10" s="82" t="str">
        <f t="shared" si="1"/>
        <v/>
      </c>
      <c r="L10" s="82" t="str">
        <f t="shared" si="1"/>
        <v/>
      </c>
      <c r="M10" s="82" t="str">
        <f t="shared" si="1"/>
        <v/>
      </c>
      <c r="N10" s="82" t="str">
        <f t="shared" si="1"/>
        <v/>
      </c>
      <c r="O10" s="82" t="str">
        <f t="shared" si="1"/>
        <v/>
      </c>
      <c r="P10" s="82" t="str">
        <f t="shared" ref="P10:AD10" si="2">IF(AND((P7&gt;0),(P4&gt;0)),(P7/P4),"")</f>
        <v/>
      </c>
      <c r="Q10" s="82" t="str">
        <f t="shared" si="2"/>
        <v/>
      </c>
      <c r="R10" s="82" t="str">
        <f t="shared" si="2"/>
        <v/>
      </c>
      <c r="S10" s="82" t="str">
        <f t="shared" si="2"/>
        <v/>
      </c>
      <c r="T10" s="82" t="str">
        <f t="shared" si="2"/>
        <v/>
      </c>
      <c r="U10" s="82" t="str">
        <f t="shared" si="2"/>
        <v/>
      </c>
      <c r="V10" s="82" t="str">
        <f t="shared" si="2"/>
        <v/>
      </c>
      <c r="W10" s="82" t="str">
        <f t="shared" si="2"/>
        <v/>
      </c>
      <c r="X10" s="82" t="str">
        <f t="shared" si="2"/>
        <v/>
      </c>
      <c r="Y10" s="82" t="str">
        <f t="shared" si="2"/>
        <v/>
      </c>
      <c r="Z10" s="82" t="str">
        <f t="shared" si="2"/>
        <v/>
      </c>
      <c r="AA10" s="82" t="str">
        <f t="shared" si="2"/>
        <v/>
      </c>
      <c r="AB10" s="82" t="str">
        <f t="shared" si="2"/>
        <v/>
      </c>
      <c r="AC10" s="82" t="str">
        <f t="shared" si="2"/>
        <v/>
      </c>
      <c r="AD10" s="82" t="str">
        <f t="shared" si="2"/>
        <v/>
      </c>
      <c r="AE10" s="81" t="str">
        <f>IF(AND((AE7&gt;0),(AE4&gt;0)),(AE7/AE4),"")</f>
        <v/>
      </c>
      <c r="AF10" s="59"/>
    </row>
    <row r="11" spans="1:41" x14ac:dyDescent="0.2">
      <c r="A11" s="69"/>
      <c r="B11" s="80" t="str">
        <f t="shared" ref="B11:O11" si="3">IF(AND((B8&gt;0),(B5&gt;0)),(B8/B5),"")</f>
        <v/>
      </c>
      <c r="C11" s="79" t="str">
        <f t="shared" si="3"/>
        <v/>
      </c>
      <c r="D11" s="79" t="str">
        <f t="shared" si="3"/>
        <v/>
      </c>
      <c r="E11" s="79" t="str">
        <f t="shared" si="3"/>
        <v/>
      </c>
      <c r="F11" s="79" t="str">
        <f t="shared" si="3"/>
        <v/>
      </c>
      <c r="G11" s="79" t="str">
        <f t="shared" si="3"/>
        <v/>
      </c>
      <c r="H11" s="79" t="str">
        <f t="shared" si="3"/>
        <v/>
      </c>
      <c r="I11" s="79" t="str">
        <f t="shared" si="3"/>
        <v/>
      </c>
      <c r="J11" s="79" t="str">
        <f t="shared" si="3"/>
        <v/>
      </c>
      <c r="K11" s="79" t="str">
        <f t="shared" si="3"/>
        <v/>
      </c>
      <c r="L11" s="79" t="str">
        <f t="shared" si="3"/>
        <v/>
      </c>
      <c r="M11" s="79" t="str">
        <f t="shared" si="3"/>
        <v/>
      </c>
      <c r="N11" s="79" t="str">
        <f t="shared" si="3"/>
        <v/>
      </c>
      <c r="O11" s="79" t="str">
        <f t="shared" si="3"/>
        <v/>
      </c>
      <c r="P11" s="79" t="str">
        <f t="shared" ref="P11:AD11" si="4">IF(AND((P8&gt;0),(P5&gt;0)),(P8/P5),"")</f>
        <v/>
      </c>
      <c r="Q11" s="79" t="str">
        <f t="shared" si="4"/>
        <v/>
      </c>
      <c r="R11" s="79" t="str">
        <f t="shared" si="4"/>
        <v/>
      </c>
      <c r="S11" s="79" t="str">
        <f t="shared" si="4"/>
        <v/>
      </c>
      <c r="T11" s="79" t="str">
        <f t="shared" si="4"/>
        <v/>
      </c>
      <c r="U11" s="79" t="str">
        <f t="shared" si="4"/>
        <v/>
      </c>
      <c r="V11" s="79" t="str">
        <f t="shared" si="4"/>
        <v/>
      </c>
      <c r="W11" s="79" t="str">
        <f t="shared" si="4"/>
        <v/>
      </c>
      <c r="X11" s="79" t="str">
        <f t="shared" si="4"/>
        <v/>
      </c>
      <c r="Y11" s="79" t="str">
        <f t="shared" si="4"/>
        <v/>
      </c>
      <c r="Z11" s="79" t="str">
        <f t="shared" si="4"/>
        <v/>
      </c>
      <c r="AA11" s="79" t="str">
        <f t="shared" si="4"/>
        <v/>
      </c>
      <c r="AB11" s="79" t="str">
        <f t="shared" si="4"/>
        <v/>
      </c>
      <c r="AC11" s="79" t="str">
        <f t="shared" si="4"/>
        <v/>
      </c>
      <c r="AD11" s="79" t="str">
        <f t="shared" si="4"/>
        <v/>
      </c>
      <c r="AE11" s="78" t="str">
        <f>IF(AND((AE8&gt;0),(AE5&gt;0)),(AE8/AE5),"")</f>
        <v/>
      </c>
      <c r="AF11" s="59"/>
    </row>
    <row r="12" spans="1:41" ht="13.5" thickBot="1" x14ac:dyDescent="0.25">
      <c r="A12" s="64"/>
      <c r="B12" s="77" t="str">
        <f t="shared" ref="B12:O12" si="5">IF(AND((B9&gt;0),(B6&gt;0)),(B9/B6),"")</f>
        <v/>
      </c>
      <c r="C12" s="76" t="str">
        <f t="shared" si="5"/>
        <v/>
      </c>
      <c r="D12" s="76" t="str">
        <f t="shared" si="5"/>
        <v/>
      </c>
      <c r="E12" s="76" t="str">
        <f t="shared" si="5"/>
        <v/>
      </c>
      <c r="F12" s="76" t="str">
        <f t="shared" si="5"/>
        <v/>
      </c>
      <c r="G12" s="76" t="str">
        <f t="shared" si="5"/>
        <v/>
      </c>
      <c r="H12" s="76" t="str">
        <f t="shared" si="5"/>
        <v/>
      </c>
      <c r="I12" s="76" t="str">
        <f t="shared" si="5"/>
        <v/>
      </c>
      <c r="J12" s="76" t="str">
        <f t="shared" si="5"/>
        <v/>
      </c>
      <c r="K12" s="76" t="str">
        <f t="shared" si="5"/>
        <v/>
      </c>
      <c r="L12" s="76" t="str">
        <f t="shared" si="5"/>
        <v/>
      </c>
      <c r="M12" s="76" t="str">
        <f t="shared" si="5"/>
        <v/>
      </c>
      <c r="N12" s="76" t="str">
        <f t="shared" si="5"/>
        <v/>
      </c>
      <c r="O12" s="76" t="str">
        <f t="shared" si="5"/>
        <v/>
      </c>
      <c r="P12" s="76" t="str">
        <f t="shared" ref="P12:AD12" si="6">IF(AND((P9&gt;0),(P6&gt;0)),(P9/P6),"")</f>
        <v/>
      </c>
      <c r="Q12" s="76" t="str">
        <f t="shared" si="6"/>
        <v/>
      </c>
      <c r="R12" s="76" t="str">
        <f t="shared" si="6"/>
        <v/>
      </c>
      <c r="S12" s="76" t="str">
        <f t="shared" si="6"/>
        <v/>
      </c>
      <c r="T12" s="76" t="str">
        <f t="shared" si="6"/>
        <v/>
      </c>
      <c r="U12" s="76" t="str">
        <f t="shared" si="6"/>
        <v/>
      </c>
      <c r="V12" s="76" t="str">
        <f t="shared" si="6"/>
        <v/>
      </c>
      <c r="W12" s="76" t="str">
        <f t="shared" si="6"/>
        <v/>
      </c>
      <c r="X12" s="76" t="str">
        <f t="shared" si="6"/>
        <v/>
      </c>
      <c r="Y12" s="76" t="str">
        <f t="shared" si="6"/>
        <v/>
      </c>
      <c r="Z12" s="76" t="str">
        <f t="shared" si="6"/>
        <v/>
      </c>
      <c r="AA12" s="76" t="str">
        <f t="shared" si="6"/>
        <v/>
      </c>
      <c r="AB12" s="76" t="str">
        <f t="shared" si="6"/>
        <v/>
      </c>
      <c r="AC12" s="76" t="str">
        <f t="shared" si="6"/>
        <v/>
      </c>
      <c r="AD12" s="76" t="str">
        <f t="shared" si="6"/>
        <v/>
      </c>
      <c r="AE12" s="75" t="str">
        <f>IF(AND((AE9&gt;0),(AE6&gt;0)),(AE9/AE6),"")</f>
        <v/>
      </c>
      <c r="AF12" s="59"/>
    </row>
    <row r="13" spans="1:41" x14ac:dyDescent="0.2">
      <c r="A13" s="74" t="s">
        <v>63</v>
      </c>
      <c r="B13" s="73"/>
      <c r="C13" s="72"/>
      <c r="D13" s="72"/>
      <c r="E13" s="72"/>
      <c r="F13" s="72"/>
      <c r="G13" s="72"/>
      <c r="H13" s="72"/>
      <c r="I13" s="72"/>
      <c r="J13" s="72"/>
      <c r="K13" s="71"/>
      <c r="L13" s="71"/>
      <c r="M13" s="71"/>
      <c r="N13" s="71"/>
      <c r="O13" s="71"/>
      <c r="P13" s="71"/>
      <c r="Q13" s="71"/>
      <c r="R13" s="71"/>
      <c r="S13" s="71"/>
      <c r="T13" s="71"/>
      <c r="U13" s="71"/>
      <c r="V13" s="71"/>
      <c r="W13" s="71"/>
      <c r="X13" s="71"/>
      <c r="Y13" s="71"/>
      <c r="Z13" s="71"/>
      <c r="AA13" s="71"/>
      <c r="AB13" s="71"/>
      <c r="AC13" s="71"/>
      <c r="AD13" s="71"/>
      <c r="AE13" s="70"/>
      <c r="AF13" s="51"/>
    </row>
    <row r="14" spans="1:41" x14ac:dyDescent="0.2">
      <c r="A14" s="69"/>
      <c r="B14" s="68"/>
      <c r="C14" s="67"/>
      <c r="D14" s="67"/>
      <c r="E14" s="67"/>
      <c r="F14" s="67"/>
      <c r="G14" s="67"/>
      <c r="H14" s="67"/>
      <c r="I14" s="67"/>
      <c r="J14" s="67"/>
      <c r="K14" s="66"/>
      <c r="L14" s="66"/>
      <c r="M14" s="66"/>
      <c r="N14" s="66"/>
      <c r="O14" s="66"/>
      <c r="P14" s="66"/>
      <c r="Q14" s="66"/>
      <c r="R14" s="66"/>
      <c r="S14" s="66"/>
      <c r="T14" s="66"/>
      <c r="U14" s="66"/>
      <c r="V14" s="66"/>
      <c r="W14" s="66"/>
      <c r="X14" s="66"/>
      <c r="Y14" s="66"/>
      <c r="Z14" s="66"/>
      <c r="AA14" s="66"/>
      <c r="AB14" s="66"/>
      <c r="AC14" s="66"/>
      <c r="AD14" s="66"/>
      <c r="AE14" s="65"/>
      <c r="AF14" s="51"/>
      <c r="AG14" s="51"/>
      <c r="AH14" s="51"/>
      <c r="AI14" s="51"/>
      <c r="AJ14" s="51"/>
    </row>
    <row r="15" spans="1:41" ht="13.5" thickBot="1" x14ac:dyDescent="0.25">
      <c r="A15" s="64"/>
      <c r="B15" s="63"/>
      <c r="C15" s="62"/>
      <c r="D15" s="62"/>
      <c r="E15" s="62"/>
      <c r="F15" s="62"/>
      <c r="G15" s="62"/>
      <c r="H15" s="62"/>
      <c r="I15" s="62"/>
      <c r="J15" s="62"/>
      <c r="K15" s="61"/>
      <c r="L15" s="61"/>
      <c r="M15" s="61"/>
      <c r="N15" s="61"/>
      <c r="O15" s="61"/>
      <c r="P15" s="61"/>
      <c r="Q15" s="61"/>
      <c r="R15" s="61"/>
      <c r="S15" s="61"/>
      <c r="T15" s="61"/>
      <c r="U15" s="61"/>
      <c r="V15" s="61"/>
      <c r="W15" s="61"/>
      <c r="X15" s="61"/>
      <c r="Y15" s="61"/>
      <c r="Z15" s="61"/>
      <c r="AA15" s="61"/>
      <c r="AB15" s="61"/>
      <c r="AC15" s="61"/>
      <c r="AD15" s="61"/>
      <c r="AE15" s="60"/>
      <c r="AF15" s="51"/>
      <c r="AG15" s="51"/>
      <c r="AH15" s="51"/>
      <c r="AI15" s="51"/>
      <c r="AJ15" s="51"/>
    </row>
    <row r="16" spans="1:41" x14ac:dyDescent="0.2">
      <c r="A16" s="74" t="s">
        <v>64</v>
      </c>
      <c r="B16" s="73"/>
      <c r="C16" s="72"/>
      <c r="D16" s="72"/>
      <c r="E16" s="72"/>
      <c r="F16" s="72"/>
      <c r="G16" s="72"/>
      <c r="H16" s="72"/>
      <c r="I16" s="72"/>
      <c r="J16" s="72"/>
      <c r="K16" s="71"/>
      <c r="L16" s="71"/>
      <c r="M16" s="71"/>
      <c r="N16" s="71"/>
      <c r="O16" s="71"/>
      <c r="P16" s="71"/>
      <c r="Q16" s="71"/>
      <c r="R16" s="71"/>
      <c r="S16" s="71"/>
      <c r="T16" s="71"/>
      <c r="U16" s="71"/>
      <c r="V16" s="71"/>
      <c r="W16" s="71"/>
      <c r="X16" s="71"/>
      <c r="Y16" s="71"/>
      <c r="Z16" s="71"/>
      <c r="AA16" s="71"/>
      <c r="AB16" s="71"/>
      <c r="AC16" s="71"/>
      <c r="AD16" s="71"/>
      <c r="AE16" s="70"/>
      <c r="AF16" s="59"/>
      <c r="AG16" s="58"/>
      <c r="AH16" s="58"/>
      <c r="AI16" s="2"/>
      <c r="AJ16" s="2"/>
    </row>
    <row r="17" spans="1:36" x14ac:dyDescent="0.2">
      <c r="A17" s="69"/>
      <c r="B17" s="68"/>
      <c r="C17" s="67"/>
      <c r="D17" s="67"/>
      <c r="E17" s="67"/>
      <c r="F17" s="67"/>
      <c r="G17" s="67"/>
      <c r="H17" s="67"/>
      <c r="I17" s="67"/>
      <c r="J17" s="67"/>
      <c r="K17" s="66"/>
      <c r="L17" s="66"/>
      <c r="M17" s="66"/>
      <c r="N17" s="66"/>
      <c r="O17" s="66"/>
      <c r="P17" s="66"/>
      <c r="Q17" s="66"/>
      <c r="R17" s="66"/>
      <c r="S17" s="66"/>
      <c r="T17" s="66"/>
      <c r="U17" s="66"/>
      <c r="V17" s="66"/>
      <c r="W17" s="66"/>
      <c r="X17" s="66"/>
      <c r="Y17" s="66"/>
      <c r="Z17" s="66"/>
      <c r="AA17" s="66"/>
      <c r="AB17" s="66"/>
      <c r="AC17" s="66"/>
      <c r="AD17" s="66"/>
      <c r="AE17" s="65"/>
      <c r="AF17" s="59"/>
      <c r="AG17" s="58"/>
      <c r="AH17" s="58"/>
      <c r="AI17" s="2"/>
      <c r="AJ17" s="2"/>
    </row>
    <row r="18" spans="1:36" ht="13.5" thickBot="1" x14ac:dyDescent="0.25">
      <c r="A18" s="64"/>
      <c r="B18" s="63"/>
      <c r="C18" s="62"/>
      <c r="D18" s="62"/>
      <c r="E18" s="62"/>
      <c r="F18" s="62"/>
      <c r="G18" s="62"/>
      <c r="H18" s="62"/>
      <c r="I18" s="62"/>
      <c r="J18" s="62"/>
      <c r="K18" s="61"/>
      <c r="L18" s="61"/>
      <c r="M18" s="61"/>
      <c r="N18" s="61"/>
      <c r="O18" s="61"/>
      <c r="P18" s="61"/>
      <c r="Q18" s="61"/>
      <c r="R18" s="61"/>
      <c r="S18" s="61"/>
      <c r="T18" s="61"/>
      <c r="U18" s="61"/>
      <c r="V18" s="61"/>
      <c r="W18" s="61"/>
      <c r="X18" s="61"/>
      <c r="Y18" s="61"/>
      <c r="Z18" s="61"/>
      <c r="AA18" s="61"/>
      <c r="AB18" s="61"/>
      <c r="AC18" s="61"/>
      <c r="AD18" s="61"/>
      <c r="AE18" s="60"/>
      <c r="AF18" s="59"/>
      <c r="AG18" s="58"/>
      <c r="AH18" s="58"/>
      <c r="AI18" s="2"/>
      <c r="AJ18" s="2"/>
    </row>
    <row r="19" spans="1:36" ht="13.5" thickBot="1" x14ac:dyDescent="0.25">
      <c r="A19" s="57" t="s">
        <v>65</v>
      </c>
      <c r="B19" s="56"/>
      <c r="C19" s="55"/>
      <c r="D19" s="55"/>
      <c r="E19" s="55"/>
      <c r="F19" s="55"/>
      <c r="G19" s="55"/>
      <c r="H19" s="55"/>
      <c r="I19" s="55"/>
      <c r="J19" s="55"/>
      <c r="K19" s="54"/>
      <c r="L19" s="54"/>
      <c r="M19" s="54"/>
      <c r="N19" s="54"/>
      <c r="O19" s="54"/>
      <c r="P19" s="54"/>
      <c r="Q19" s="54"/>
      <c r="R19" s="54"/>
      <c r="S19" s="54"/>
      <c r="T19" s="54"/>
      <c r="U19" s="54"/>
      <c r="V19" s="54"/>
      <c r="W19" s="54"/>
      <c r="X19" s="54"/>
      <c r="Y19" s="54"/>
      <c r="Z19" s="54"/>
      <c r="AA19" s="54"/>
      <c r="AB19" s="54"/>
      <c r="AC19" s="54"/>
      <c r="AD19" s="54"/>
      <c r="AE19" s="53"/>
      <c r="AF19" s="51"/>
      <c r="AG19" s="51"/>
      <c r="AH19" s="51"/>
      <c r="AI19" s="51"/>
      <c r="AJ19" s="51"/>
    </row>
    <row r="20" spans="1:36" x14ac:dyDescent="0.2">
      <c r="A20" s="52"/>
    </row>
    <row r="30" spans="1:36" x14ac:dyDescent="0.2">
      <c r="A30" s="51"/>
    </row>
    <row r="31" spans="1:36" x14ac:dyDescent="0.2">
      <c r="A31" s="51"/>
    </row>
    <row r="33" spans="1:1" x14ac:dyDescent="0.2">
      <c r="A33" s="51"/>
    </row>
    <row r="34" spans="1:1" x14ac:dyDescent="0.2">
      <c r="A34" s="2"/>
    </row>
    <row r="35" spans="1:1" x14ac:dyDescent="0.2">
      <c r="A35" s="2"/>
    </row>
    <row r="36" spans="1:1" x14ac:dyDescent="0.2">
      <c r="A36" s="51"/>
    </row>
    <row r="37" spans="1:1" x14ac:dyDescent="0.2">
      <c r="A37" s="51"/>
    </row>
    <row r="38" spans="1:1" x14ac:dyDescent="0.2">
      <c r="A38" s="2"/>
    </row>
    <row r="39" spans="1:1" x14ac:dyDescent="0.2">
      <c r="A39" s="51"/>
    </row>
    <row r="40" spans="1:1" x14ac:dyDescent="0.2">
      <c r="A40" s="51"/>
    </row>
    <row r="41" spans="1:1" x14ac:dyDescent="0.2">
      <c r="A41" s="2"/>
    </row>
    <row r="42" spans="1:1" x14ac:dyDescent="0.2">
      <c r="A42" s="51"/>
    </row>
    <row r="43" spans="1:1" x14ac:dyDescent="0.2">
      <c r="A43" s="51"/>
    </row>
    <row r="44" spans="1:1" x14ac:dyDescent="0.2">
      <c r="A44" s="51"/>
    </row>
    <row r="45" spans="1:1" x14ac:dyDescent="0.2">
      <c r="A45" s="2"/>
    </row>
  </sheetData>
  <pageMargins left="0.75" right="0.75" top="1" bottom="1" header="0.5" footer="0.5"/>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AY31"/>
  <sheetViews>
    <sheetView workbookViewId="0">
      <pane xSplit="3" ySplit="1" topLeftCell="D2" activePane="bottomRight" state="frozen"/>
      <selection pane="topRight" activeCell="C1" sqref="C1"/>
      <selection pane="bottomLeft" activeCell="A2" sqref="A2"/>
      <selection pane="bottomRight"/>
    </sheetView>
  </sheetViews>
  <sheetFormatPr defaultColWidth="9.140625" defaultRowHeight="12.75" x14ac:dyDescent="0.2"/>
  <cols>
    <col min="1" max="1" width="16.85546875" style="196" customWidth="1"/>
    <col min="2" max="2" width="16.85546875" style="197" customWidth="1"/>
    <col min="3" max="3" width="9.140625" style="198"/>
    <col min="4" max="22" width="17" style="180" customWidth="1"/>
    <col min="23" max="23" width="17.5703125" style="180" customWidth="1"/>
    <col min="24" max="26" width="17" style="180" customWidth="1"/>
    <col min="27" max="27" width="17.5703125" style="180" customWidth="1"/>
    <col min="28" max="30" width="17" style="180" customWidth="1"/>
    <col min="31" max="31" width="17.5703125" style="180" customWidth="1"/>
    <col min="32" max="34" width="17" style="180" customWidth="1"/>
    <col min="35" max="35" width="17.5703125" style="180" customWidth="1"/>
    <col min="36" max="38" width="17" style="180" customWidth="1"/>
    <col min="39" max="39" width="17.5703125" style="180" customWidth="1"/>
    <col min="40" max="42" width="17" style="180" customWidth="1"/>
    <col min="43" max="43" width="17.5703125" style="180" customWidth="1"/>
    <col min="44" max="46" width="17" style="180" customWidth="1"/>
    <col min="47" max="47" width="17.5703125" style="180" customWidth="1"/>
    <col min="48" max="50" width="17" style="180" customWidth="1"/>
    <col min="51" max="51" width="17.5703125" style="180" customWidth="1"/>
    <col min="52" max="16384" width="9.140625" style="148"/>
  </cols>
  <sheetData>
    <row r="1" spans="1:51" ht="38.25" x14ac:dyDescent="0.2">
      <c r="A1" s="190" t="s">
        <v>6</v>
      </c>
      <c r="B1" s="191" t="s">
        <v>7</v>
      </c>
      <c r="C1" s="192" t="s">
        <v>66</v>
      </c>
      <c r="D1" s="147" t="s">
        <v>20</v>
      </c>
      <c r="E1" s="147" t="s">
        <v>67</v>
      </c>
      <c r="F1" s="147" t="s">
        <v>68</v>
      </c>
      <c r="G1" s="147" t="s">
        <v>69</v>
      </c>
      <c r="H1" s="147" t="s">
        <v>70</v>
      </c>
      <c r="I1" s="147" t="s">
        <v>71</v>
      </c>
      <c r="J1" s="147" t="s">
        <v>72</v>
      </c>
      <c r="K1" s="147" t="s">
        <v>73</v>
      </c>
      <c r="L1" s="147" t="s">
        <v>74</v>
      </c>
      <c r="M1" s="147" t="s">
        <v>75</v>
      </c>
      <c r="N1" s="147" t="s">
        <v>76</v>
      </c>
      <c r="O1" s="147" t="s">
        <v>77</v>
      </c>
      <c r="P1" s="147" t="s">
        <v>78</v>
      </c>
      <c r="Q1" s="147" t="s">
        <v>79</v>
      </c>
      <c r="R1" s="147" t="s">
        <v>80</v>
      </c>
      <c r="S1" s="147" t="s">
        <v>81</v>
      </c>
      <c r="T1" s="147" t="s">
        <v>86</v>
      </c>
      <c r="U1" s="147" t="s">
        <v>87</v>
      </c>
      <c r="V1" s="147" t="s">
        <v>88</v>
      </c>
      <c r="W1" s="158" t="s">
        <v>89</v>
      </c>
      <c r="X1" s="147" t="s">
        <v>90</v>
      </c>
      <c r="Y1" s="147" t="s">
        <v>91</v>
      </c>
      <c r="Z1" s="147" t="s">
        <v>92</v>
      </c>
      <c r="AA1" s="158" t="s">
        <v>93</v>
      </c>
      <c r="AB1" s="147" t="s">
        <v>95</v>
      </c>
      <c r="AC1" s="147" t="s">
        <v>96</v>
      </c>
      <c r="AD1" s="147" t="s">
        <v>97</v>
      </c>
      <c r="AE1" s="158" t="s">
        <v>98</v>
      </c>
      <c r="AF1" s="147" t="s">
        <v>99</v>
      </c>
      <c r="AG1" s="147" t="s">
        <v>100</v>
      </c>
      <c r="AH1" s="147" t="s">
        <v>101</v>
      </c>
      <c r="AI1" s="158" t="s">
        <v>102</v>
      </c>
      <c r="AJ1" s="147" t="s">
        <v>104</v>
      </c>
      <c r="AK1" s="147" t="s">
        <v>105</v>
      </c>
      <c r="AL1" s="147" t="s">
        <v>106</v>
      </c>
      <c r="AM1" s="158" t="s">
        <v>107</v>
      </c>
      <c r="AN1" s="147" t="s">
        <v>108</v>
      </c>
      <c r="AO1" s="147" t="s">
        <v>109</v>
      </c>
      <c r="AP1" s="147" t="s">
        <v>110</v>
      </c>
      <c r="AQ1" s="158" t="s">
        <v>111</v>
      </c>
      <c r="AR1" s="147" t="s">
        <v>113</v>
      </c>
      <c r="AS1" s="147" t="s">
        <v>114</v>
      </c>
      <c r="AT1" s="147" t="s">
        <v>115</v>
      </c>
      <c r="AU1" s="158" t="s">
        <v>116</v>
      </c>
      <c r="AV1" s="147" t="s">
        <v>117</v>
      </c>
      <c r="AW1" s="147" t="s">
        <v>118</v>
      </c>
      <c r="AX1" s="147" t="s">
        <v>119</v>
      </c>
      <c r="AY1" s="158" t="s">
        <v>120</v>
      </c>
    </row>
    <row r="2" spans="1:51" ht="13.9" customHeight="1" x14ac:dyDescent="0.2">
      <c r="A2" s="193" t="str">
        <f>'general info'!D2</f>
        <v>Adropion fagineum n.sp.</v>
      </c>
      <c r="B2" s="194" t="str">
        <f>'general info'!D3</f>
        <v>IT.232</v>
      </c>
      <c r="C2" s="195" t="str">
        <f>animals!B1</f>
        <v>IT.232.08.A</v>
      </c>
      <c r="D2" s="186">
        <f>IF(animals!B3&gt;0,animals!B3,"")</f>
        <v>361.77</v>
      </c>
      <c r="E2" s="182">
        <f>IF(animals!B5&gt;0,animals!B5,"")</f>
        <v>20.03</v>
      </c>
      <c r="F2" s="182">
        <f>IF(animals!B6&gt;0,animals!B6,"")</f>
        <v>43.93</v>
      </c>
      <c r="G2" s="187">
        <f>IF(animals!B7&gt;0,animals!B7,"")</f>
        <v>63.9</v>
      </c>
      <c r="H2" s="187">
        <f>IF(animals!B8&gt;0,animals!B8,"")</f>
        <v>0.45595265194627821</v>
      </c>
      <c r="I2" s="187">
        <f>IF(animals!B9&gt;0,animals!B9,"")</f>
        <v>15.12</v>
      </c>
      <c r="J2" s="187">
        <f>IF(animals!B10&gt;0,animals!B10,"")</f>
        <v>2.17</v>
      </c>
      <c r="K2" s="187">
        <f>IF(animals!B11&gt;0,animals!B11,"")</f>
        <v>1.2</v>
      </c>
      <c r="L2" s="188" t="e">
        <f>IF(animals!#REF!&gt;0,animals!#REF!,"")</f>
        <v>#REF!</v>
      </c>
      <c r="M2" s="189">
        <f>IF(animals!B13&gt;0,animals!B13,"")</f>
        <v>8.2799999999999994</v>
      </c>
      <c r="N2" s="187">
        <f>IF(animals!B14&gt;0,animals!B14,"")</f>
        <v>17.98</v>
      </c>
      <c r="O2" s="187" t="e">
        <f>IF(animals!#REF!&gt;0,animals!#REF!,"")</f>
        <v>#REF!</v>
      </c>
      <c r="P2" s="187">
        <f>IF(animals!B15&gt;0,animals!B15,"")</f>
        <v>1.43</v>
      </c>
      <c r="Q2" s="187" t="e">
        <f>IF(animals!#REF!&gt;0,animals!#REF!,"")</f>
        <v>#REF!</v>
      </c>
      <c r="R2" s="187">
        <f>IF(animals!B16&gt;0,animals!B16,"")</f>
        <v>26.78</v>
      </c>
      <c r="S2" s="187">
        <f>IF(animals!B17&gt;0,animals!B17,"")</f>
        <v>29.09</v>
      </c>
      <c r="T2" s="182">
        <f>IF(animals!B19&gt;0,animals!B19,"")</f>
        <v>5.25</v>
      </c>
      <c r="U2" s="182">
        <f>IF(animals!B20&gt;0,animals!B20,"")</f>
        <v>9.9600000000000009</v>
      </c>
      <c r="V2" s="187">
        <f>IF(animals!B21&gt;0,animals!B21,"")</f>
        <v>7.6</v>
      </c>
      <c r="W2" s="187">
        <f>IF(animals!B23&gt;0,animals!B23,"")</f>
        <v>76.305220883534133</v>
      </c>
      <c r="X2" s="187">
        <f>IF(animals!B25&gt;0,animals!B25,"")</f>
        <v>4.24</v>
      </c>
      <c r="Y2" s="187">
        <f>IF(animals!B26&gt;0,animals!B26,"")</f>
        <v>6.26</v>
      </c>
      <c r="Z2" s="187">
        <f>IF(animals!B27&gt;0,animals!B27,"")</f>
        <v>4.51</v>
      </c>
      <c r="AA2" s="187">
        <f>IF(animals!B28&gt;0,animals!B28,"")</f>
        <v>67.731629392971243</v>
      </c>
      <c r="AB2" s="182">
        <f>IF(animals!B32&gt;0,animals!B32,"")</f>
        <v>5.41</v>
      </c>
      <c r="AC2" s="182">
        <f>IF(animals!B33&gt;0,animals!B33,"")</f>
        <v>11.28</v>
      </c>
      <c r="AD2" s="182">
        <f>IF(animals!B34&gt;0,animals!B34,"")</f>
        <v>7.99</v>
      </c>
      <c r="AE2" s="182">
        <f>IF(animals!B36&gt;0,animals!B36,"")</f>
        <v>70.833333333333343</v>
      </c>
      <c r="AF2" s="182">
        <f>IF(animals!B38&gt;0,animals!B38,"")</f>
        <v>5.28</v>
      </c>
      <c r="AG2" s="187">
        <f>IF(animals!B39&gt;0,animals!B39,"")</f>
        <v>7.69</v>
      </c>
      <c r="AH2" s="187">
        <f>IF(animals!B40&gt;0,animals!B40,"")</f>
        <v>5.9</v>
      </c>
      <c r="AI2" s="187">
        <f>IF(animals!B41&gt;0,animals!B41,"")</f>
        <v>68.660598179453842</v>
      </c>
      <c r="AJ2" s="182">
        <f>IF(animals!B45&gt;0,animals!B45,"")</f>
        <v>5.95</v>
      </c>
      <c r="AK2" s="182">
        <f>IF(animals!B46&gt;0,animals!B46,"")</f>
        <v>12.08</v>
      </c>
      <c r="AL2" s="182">
        <f>IF(animals!B47&gt;0,animals!B47,"")</f>
        <v>7.65</v>
      </c>
      <c r="AM2" s="182">
        <f>IF(animals!B49&gt;0,animals!B49,"")</f>
        <v>63.327814569536422</v>
      </c>
      <c r="AN2" s="182">
        <f>IF(animals!B51&gt;0,animals!B51,"")</f>
        <v>5.3</v>
      </c>
      <c r="AO2" s="182">
        <f>IF(animals!B52&gt;0,animals!B52,"")</f>
        <v>8.51</v>
      </c>
      <c r="AP2" s="182">
        <f>IF(animals!B53&gt;0,animals!B53,"")</f>
        <v>6.1</v>
      </c>
      <c r="AQ2" s="182">
        <f>IF(animals!B55&gt;0,animals!B55,"")</f>
        <v>71.680376028202105</v>
      </c>
      <c r="AR2" s="182">
        <f>IF(animals!B58&gt;0,animals!B58,"")</f>
        <v>5.42</v>
      </c>
      <c r="AS2" s="182">
        <f>IF(animals!B59&gt;0,animals!B59,"")</f>
        <v>8.1300000000000008</v>
      </c>
      <c r="AT2" s="182">
        <f>IF(animals!B60&gt;0,animals!B60,"")</f>
        <v>6.69</v>
      </c>
      <c r="AU2" s="182">
        <f>IF(animals!B62&gt;0,animals!B62,"")</f>
        <v>82.287822878228781</v>
      </c>
      <c r="AV2" s="182">
        <f>IF(animals!B64&gt;0,animals!B64,"")</f>
        <v>6.42</v>
      </c>
      <c r="AW2" s="182">
        <f>IF(animals!B65&gt;0,animals!B65,"")</f>
        <v>11.45</v>
      </c>
      <c r="AX2" s="182">
        <f>IF(animals!B66&gt;0,animals!B66,"")</f>
        <v>8.1</v>
      </c>
      <c r="AY2" s="182">
        <f>IF(animals!B68&gt;0,animals!B68,"")</f>
        <v>70.742358078602621</v>
      </c>
    </row>
    <row r="3" spans="1:51" x14ac:dyDescent="0.2">
      <c r="A3" s="190" t="str">
        <f>A$2</f>
        <v>Adropion fagineum n.sp.</v>
      </c>
      <c r="B3" s="191" t="str">
        <f t="shared" ref="A3:B19" si="0">B$2</f>
        <v>IT.232</v>
      </c>
      <c r="C3" s="195" t="str">
        <f>animals!D1</f>
        <v>IT.232.03.A</v>
      </c>
      <c r="D3" s="186">
        <f>IF(animals!D3&gt;0,animals!D3,"")</f>
        <v>424.03</v>
      </c>
      <c r="E3" s="182">
        <f>IF(animals!D5&gt;0,animals!D5,"")</f>
        <v>24.76</v>
      </c>
      <c r="F3" s="182">
        <f>IF(animals!D6&gt;0,animals!D6,"")</f>
        <v>48.59</v>
      </c>
      <c r="G3" s="187">
        <f>IF(animals!D7&gt;0,animals!D7,"")</f>
        <v>73.400000000000006</v>
      </c>
      <c r="H3" s="187">
        <f>IF(animals!D8&gt;0,animals!D8,"")</f>
        <v>0.50956987034369217</v>
      </c>
      <c r="I3" s="187">
        <f>IF(animals!D9&gt;0,animals!D9,"")</f>
        <v>18.37</v>
      </c>
      <c r="J3" s="187">
        <f>IF(animals!D10&gt;0,animals!D10,"")</f>
        <v>2.6</v>
      </c>
      <c r="K3" s="187">
        <f>IF(animals!D11&gt;0,animals!D11,"")</f>
        <v>1.54</v>
      </c>
      <c r="L3" s="188" t="e">
        <f>IF(animals!#REF!&gt;0,animals!#REF!,"")</f>
        <v>#REF!</v>
      </c>
      <c r="M3" s="189">
        <f>IF(animals!D13&gt;0,animals!D13,"")</f>
        <v>11.22</v>
      </c>
      <c r="N3" s="187">
        <f>IF(animals!D14&gt;0,animals!D14,"")</f>
        <v>22.81</v>
      </c>
      <c r="O3" s="187" t="e">
        <f>IF(animals!#REF!&gt;0,animals!#REF!,"")</f>
        <v>#REF!</v>
      </c>
      <c r="P3" s="187">
        <f>IF(animals!D15&gt;0,animals!D15,"")</f>
        <v>2.48</v>
      </c>
      <c r="Q3" s="187" t="e">
        <f>IF(animals!#REF!&gt;0,animals!#REF!,"")</f>
        <v>#REF!</v>
      </c>
      <c r="R3" s="187">
        <f>IF(animals!D16&gt;0,animals!D16,"")</f>
        <v>34.770000000000003</v>
      </c>
      <c r="S3" s="187">
        <f>IF(animals!D17&gt;0,animals!D17,"")</f>
        <v>37.799999999999997</v>
      </c>
      <c r="T3" s="182">
        <f>IF(animals!D19&gt;0,animals!D19,"")</f>
        <v>5.43</v>
      </c>
      <c r="U3" s="182">
        <f>IF(animals!D20&gt;0,animals!D20,"")</f>
        <v>10.42</v>
      </c>
      <c r="V3" s="187">
        <f>IF(animals!D21&gt;0,animals!D21,"")</f>
        <v>6.62</v>
      </c>
      <c r="W3" s="187">
        <f>IF(animals!D23&gt;0,animals!D23,"")</f>
        <v>63.531669865642989</v>
      </c>
      <c r="X3" s="187">
        <f>IF(animals!D25&gt;0,animals!D25,"")</f>
        <v>5.51</v>
      </c>
      <c r="Y3" s="187">
        <f>IF(animals!D26&gt;0,animals!D26,"")</f>
        <v>5.95</v>
      </c>
      <c r="Z3" s="187">
        <f>IF(animals!D27&gt;0,animals!D27,"")</f>
        <v>5.8</v>
      </c>
      <c r="AA3" s="187">
        <f>IF(animals!D28&gt;0,animals!D28,"")</f>
        <v>92.605042016806721</v>
      </c>
      <c r="AB3" s="182">
        <f>IF(animals!D32&gt;0,animals!D32,"")</f>
        <v>7.36</v>
      </c>
      <c r="AC3" s="182">
        <f>IF(animals!D33&gt;0,animals!D33,"")</f>
        <v>13.43</v>
      </c>
      <c r="AD3" s="182">
        <f>IF(animals!D34&gt;0,animals!D34,"")</f>
        <v>6.48</v>
      </c>
      <c r="AE3" s="182">
        <f>IF(animals!D36&gt;0,animals!D36,"")</f>
        <v>48.250186150409533</v>
      </c>
      <c r="AF3" s="182">
        <f>IF(animals!D38&gt;0,animals!D38,"")</f>
        <v>6.46</v>
      </c>
      <c r="AG3" s="187">
        <f>IF(animals!D39&gt;0,animals!D39,"")</f>
        <v>6.46</v>
      </c>
      <c r="AH3" s="187">
        <f>IF(animals!D40&gt;0,animals!D40,"")</f>
        <v>6.18</v>
      </c>
      <c r="AI3" s="187">
        <f>IF(animals!D41&gt;0,animals!D41,"")</f>
        <v>100</v>
      </c>
      <c r="AJ3" s="182">
        <f>IF(animals!D45&gt;0,animals!D45,"")</f>
        <v>6.7</v>
      </c>
      <c r="AK3" s="182">
        <f>IF(animals!D46&gt;0,animals!D46,"")</f>
        <v>12.47</v>
      </c>
      <c r="AL3" s="182">
        <f>IF(animals!D47&gt;0,animals!D47,"")</f>
        <v>7.65</v>
      </c>
      <c r="AM3" s="182">
        <f>IF(animals!D49&gt;0,animals!D49,"")</f>
        <v>61.347233360064159</v>
      </c>
      <c r="AN3" s="182">
        <f>IF(animals!D51&gt;0,animals!D51,"")</f>
        <v>6.29</v>
      </c>
      <c r="AO3" s="182">
        <f>IF(animals!D52&gt;0,animals!D52,"")</f>
        <v>7.88</v>
      </c>
      <c r="AP3" s="182">
        <f>IF(animals!D53&gt;0,animals!D53,"")</f>
        <v>6.3</v>
      </c>
      <c r="AQ3" s="182">
        <f>IF(animals!D55&gt;0,animals!D55,"")</f>
        <v>79.949238578680209</v>
      </c>
      <c r="AR3" s="182">
        <f>IF(animals!D58&gt;0,animals!D58,"")</f>
        <v>6.38</v>
      </c>
      <c r="AS3" s="182">
        <f>IF(animals!D59&gt;0,animals!D59,"")</f>
        <v>8.6</v>
      </c>
      <c r="AT3" s="182">
        <f>IF(animals!D60&gt;0,animals!D60,"")</f>
        <v>6.58</v>
      </c>
      <c r="AU3" s="182">
        <f>IF(animals!D62&gt;0,animals!D62,"")</f>
        <v>76.511627906976756</v>
      </c>
      <c r="AV3" s="182">
        <f>IF(animals!D64&gt;0,animals!D64,"")</f>
        <v>7.54</v>
      </c>
      <c r="AW3" s="182">
        <f>IF(animals!D65&gt;0,animals!D65,"")</f>
        <v>12.65</v>
      </c>
      <c r="AX3" s="182">
        <f>IF(animals!D66&gt;0,animals!D66,"")</f>
        <v>7.48</v>
      </c>
      <c r="AY3" s="182">
        <f>IF(animals!D68&gt;0,animals!D68,"")</f>
        <v>59.130434782608695</v>
      </c>
    </row>
    <row r="4" spans="1:51" x14ac:dyDescent="0.2">
      <c r="A4" s="190" t="str">
        <f t="shared" si="0"/>
        <v>Adropion fagineum n.sp.</v>
      </c>
      <c r="B4" s="191" t="str">
        <f t="shared" si="0"/>
        <v>IT.232</v>
      </c>
      <c r="C4" s="195" t="str">
        <f>animals!F1</f>
        <v>IT.232.03.B</v>
      </c>
      <c r="D4" s="186">
        <f>IF(animals!F3&gt;0,animals!F3,"")</f>
        <v>631.11</v>
      </c>
      <c r="E4" s="182">
        <f>IF(animals!F5&gt;0,animals!F5,"")</f>
        <v>28.64</v>
      </c>
      <c r="F4" s="182">
        <f>IF(animals!F6&gt;0,animals!F6,"")</f>
        <v>67.150000000000006</v>
      </c>
      <c r="G4" s="187">
        <f>IF(animals!F7&gt;0,animals!F7,"")</f>
        <v>95.8</v>
      </c>
      <c r="H4" s="187">
        <f>IF(animals!F8&gt;0,animals!F8,"")</f>
        <v>0.42650781831720025</v>
      </c>
      <c r="I4" s="187">
        <f>IF(animals!F9&gt;0,animals!F9,"")</f>
        <v>19.82</v>
      </c>
      <c r="J4" s="187">
        <f>IF(animals!F10&gt;0,animals!F10,"")</f>
        <v>3.01</v>
      </c>
      <c r="K4" s="187">
        <f>IF(animals!F11&gt;0,animals!F11,"")</f>
        <v>1.94</v>
      </c>
      <c r="L4" s="188" t="e">
        <f>IF(animals!#REF!&gt;0,animals!#REF!,"")</f>
        <v>#REF!</v>
      </c>
      <c r="M4" s="189">
        <f>IF(animals!F13&gt;0,animals!F13,"")</f>
        <v>14.49</v>
      </c>
      <c r="N4" s="187">
        <f>IF(animals!F14&gt;0,animals!F14,"")</f>
        <v>32.04</v>
      </c>
      <c r="O4" s="187" t="e">
        <f>IF(animals!#REF!&gt;0,animals!#REF!,"")</f>
        <v>#REF!</v>
      </c>
      <c r="P4" s="187">
        <f>IF(animals!F15&gt;0,animals!F15,"")</f>
        <v>2.2999999999999998</v>
      </c>
      <c r="Q4" s="187" t="e">
        <f>IF(animals!#REF!&gt;0,animals!#REF!,"")</f>
        <v>#REF!</v>
      </c>
      <c r="R4" s="187">
        <f>IF(animals!F16&gt;0,animals!F16,"")</f>
        <v>47.52</v>
      </c>
      <c r="S4" s="187">
        <f>IF(animals!F17&gt;0,animals!F17,"")</f>
        <v>52.24</v>
      </c>
      <c r="T4" s="182">
        <f>IF(animals!F19&gt;0,animals!F19,"")</f>
        <v>8.24</v>
      </c>
      <c r="U4" s="182">
        <f>IF(animals!F20&gt;0,animals!F20,"")</f>
        <v>13.93</v>
      </c>
      <c r="V4" s="187">
        <f>IF(animals!F21&gt;0,animals!F21,"")</f>
        <v>9.51</v>
      </c>
      <c r="W4" s="187">
        <f>IF(animals!F23&gt;0,animals!F23,"")</f>
        <v>68.269921033740133</v>
      </c>
      <c r="X4" s="187">
        <f>IF(animals!F25&gt;0,animals!F25,"")</f>
        <v>7.27</v>
      </c>
      <c r="Y4" s="187">
        <f>IF(animals!F26&gt;0,animals!F26,"")</f>
        <v>8.75</v>
      </c>
      <c r="Z4" s="187">
        <f>IF(animals!F27&gt;0,animals!F27,"")</f>
        <v>7.18</v>
      </c>
      <c r="AA4" s="187">
        <f>IF(animals!F28&gt;0,animals!F28,"")</f>
        <v>83.085714285714289</v>
      </c>
      <c r="AB4" s="182">
        <f>IF(animals!F32&gt;0,animals!F32,"")</f>
        <v>8.5</v>
      </c>
      <c r="AC4" s="182">
        <f>IF(animals!F33&gt;0,animals!F33,"")</f>
        <v>17.670000000000002</v>
      </c>
      <c r="AD4" s="182">
        <f>IF(animals!F34&gt;0,animals!F34,"")</f>
        <v>10.29</v>
      </c>
      <c r="AE4" s="182">
        <f>IF(animals!F36&gt;0,animals!F36,"")</f>
        <v>58.234295415959245</v>
      </c>
      <c r="AF4" s="182">
        <f>IF(animals!F38&gt;0,animals!F38,"")</f>
        <v>8.5500000000000007</v>
      </c>
      <c r="AG4" s="187">
        <f>IF(animals!F39&gt;0,animals!F39,"")</f>
        <v>11.31</v>
      </c>
      <c r="AH4" s="187">
        <f>IF(animals!F40&gt;0,animals!F40,"")</f>
        <v>9.39</v>
      </c>
      <c r="AI4" s="187">
        <f>IF(animals!F41&gt;0,animals!F41,"")</f>
        <v>75.596816976127329</v>
      </c>
      <c r="AJ4" s="182">
        <f>IF(animals!F45&gt;0,animals!F45,"")</f>
        <v>9.32</v>
      </c>
      <c r="AK4" s="182">
        <f>IF(animals!F46&gt;0,animals!F46,"")</f>
        <v>17.13</v>
      </c>
      <c r="AL4" s="182">
        <f>IF(animals!F47&gt;0,animals!F47,"")</f>
        <v>10.17</v>
      </c>
      <c r="AM4" s="182">
        <f>IF(animals!F49&gt;0,animals!F49,"")</f>
        <v>59.369527145359022</v>
      </c>
      <c r="AN4" s="182">
        <f>IF(animals!F51&gt;0,animals!F51,"")</f>
        <v>9.31</v>
      </c>
      <c r="AO4" s="182">
        <f>IF(animals!F52&gt;0,animals!F52,"")</f>
        <v>10.91</v>
      </c>
      <c r="AP4" s="182">
        <f>IF(animals!F53&gt;0,animals!F53,"")</f>
        <v>9.75</v>
      </c>
      <c r="AQ4" s="182">
        <f>IF(animals!F55&gt;0,animals!F55,"")</f>
        <v>89.367552703941328</v>
      </c>
      <c r="AR4" s="182">
        <f>IF(animals!F58&gt;0,animals!F58,"")</f>
        <v>9.02</v>
      </c>
      <c r="AS4" s="182">
        <f>IF(animals!F59&gt;0,animals!F59,"")</f>
        <v>14.49</v>
      </c>
      <c r="AT4" s="182">
        <f>IF(animals!F60&gt;0,animals!F60,"")</f>
        <v>9.06</v>
      </c>
      <c r="AU4" s="182">
        <f>IF(animals!F62&gt;0,animals!F62,"")</f>
        <v>62.52587991718427</v>
      </c>
      <c r="AV4" s="182">
        <f>IF(animals!F64&gt;0,animals!F64,"")</f>
        <v>7.9</v>
      </c>
      <c r="AW4" s="182">
        <f>IF(animals!F65&gt;0,animals!F65,"")</f>
        <v>18.2</v>
      </c>
      <c r="AX4" s="182">
        <f>IF(animals!F66&gt;0,animals!F66,"")</f>
        <v>10.08</v>
      </c>
      <c r="AY4" s="182">
        <f>IF(animals!F68&gt;0,animals!F68,"")</f>
        <v>55.384615384615387</v>
      </c>
    </row>
    <row r="5" spans="1:51" x14ac:dyDescent="0.2">
      <c r="A5" s="190" t="str">
        <f t="shared" si="0"/>
        <v>Adropion fagineum n.sp.</v>
      </c>
      <c r="B5" s="191" t="str">
        <f t="shared" si="0"/>
        <v>IT.232</v>
      </c>
      <c r="C5" s="195" t="str">
        <f>animals!H1</f>
        <v>IT.232.03.C</v>
      </c>
      <c r="D5" s="186">
        <f>IF(animals!H3&gt;0,animals!H3,"")</f>
        <v>544.51</v>
      </c>
      <c r="E5" s="182">
        <f>IF(animals!H5&gt;0,animals!H5,"")</f>
        <v>27.97</v>
      </c>
      <c r="F5" s="182">
        <f>IF(animals!H6&gt;0,animals!H6,"")</f>
        <v>53.72</v>
      </c>
      <c r="G5" s="187">
        <f>IF(animals!H7&gt;0,animals!H7,"")</f>
        <v>81.7</v>
      </c>
      <c r="H5" s="187">
        <f>IF(animals!H8&gt;0,animals!H8,"")</f>
        <v>0.52066269545792998</v>
      </c>
      <c r="I5" s="187">
        <f>IF(animals!H9&gt;0,animals!H9,"")</f>
        <v>18.04</v>
      </c>
      <c r="J5" s="187">
        <f>IF(animals!H10&gt;0,animals!H10,"")</f>
        <v>2.83</v>
      </c>
      <c r="K5" s="187">
        <f>IF(animals!H11&gt;0,animals!H11,"")</f>
        <v>1.34</v>
      </c>
      <c r="L5" s="188" t="e">
        <f>IF(animals!#REF!&gt;0,animals!#REF!,"")</f>
        <v>#REF!</v>
      </c>
      <c r="M5" s="189">
        <f>IF(animals!H13&gt;0,animals!H13,"")</f>
        <v>12.05</v>
      </c>
      <c r="N5" s="187">
        <f>IF(animals!H14&gt;0,animals!H14,"")</f>
        <v>25.41</v>
      </c>
      <c r="O5" s="187" t="e">
        <f>IF(animals!#REF!&gt;0,animals!#REF!,"")</f>
        <v>#REF!</v>
      </c>
      <c r="P5" s="187">
        <f>IF(animals!H15&gt;0,animals!H15,"")</f>
        <v>1.59</v>
      </c>
      <c r="Q5" s="187" t="e">
        <f>IF(animals!#REF!&gt;0,animals!#REF!,"")</f>
        <v>#REF!</v>
      </c>
      <c r="R5" s="187">
        <f>IF(animals!H16&gt;0,animals!H16,"")</f>
        <v>38.53</v>
      </c>
      <c r="S5" s="187">
        <f>IF(animals!H17&gt;0,animals!H17,"")</f>
        <v>40.82</v>
      </c>
      <c r="T5" s="182">
        <f>IF(animals!H19&gt;0,animals!H19,"")</f>
        <v>7.08</v>
      </c>
      <c r="U5" s="182">
        <f>IF(animals!H20&gt;0,animals!H20,"")</f>
        <v>10.11</v>
      </c>
      <c r="V5" s="187">
        <f>IF(animals!H21&gt;0,animals!H21,"")</f>
        <v>8.35</v>
      </c>
      <c r="W5" s="187">
        <f>IF(animals!H23&gt;0,animals!H23,"")</f>
        <v>82.591493570722065</v>
      </c>
      <c r="X5" s="187">
        <f>IF(animals!H25&gt;0,animals!H25,"")</f>
        <v>6.14</v>
      </c>
      <c r="Y5" s="187">
        <f>IF(animals!H26&gt;0,animals!H26,"")</f>
        <v>4.9400000000000004</v>
      </c>
      <c r="Z5" s="187" t="str">
        <f>IF(animals!H27&gt;0,animals!H27,"")</f>
        <v/>
      </c>
      <c r="AA5" s="187">
        <f>IF(animals!H28&gt;0,animals!H28,"")</f>
        <v>124.29149797570848</v>
      </c>
      <c r="AB5" s="182">
        <f>IF(animals!H32&gt;0,animals!H32,"")</f>
        <v>8.42</v>
      </c>
      <c r="AC5" s="182">
        <f>IF(animals!H33&gt;0,animals!H33,"")</f>
        <v>13.85</v>
      </c>
      <c r="AD5" s="182">
        <f>IF(animals!H34&gt;0,animals!H34,"")</f>
        <v>8.9499999999999993</v>
      </c>
      <c r="AE5" s="182">
        <f>IF(animals!H36&gt;0,animals!H36,"")</f>
        <v>64.620938628158839</v>
      </c>
      <c r="AF5" s="182">
        <f>IF(animals!H38&gt;0,animals!H38,"")</f>
        <v>6.6</v>
      </c>
      <c r="AG5" s="187">
        <f>IF(animals!H39&gt;0,animals!H39,"")</f>
        <v>9.1</v>
      </c>
      <c r="AH5" s="187">
        <f>IF(animals!H40&gt;0,animals!H40,"")</f>
        <v>7.1</v>
      </c>
      <c r="AI5" s="187">
        <f>IF(animals!H41&gt;0,animals!H41,"")</f>
        <v>72.527472527472526</v>
      </c>
      <c r="AJ5" s="182">
        <f>IF(animals!H45&gt;0,animals!H45,"")</f>
        <v>8.68</v>
      </c>
      <c r="AK5" s="182">
        <f>IF(animals!H46&gt;0,animals!H46,"")</f>
        <v>13.73</v>
      </c>
      <c r="AL5" s="182">
        <f>IF(animals!H47&gt;0,animals!H47,"")</f>
        <v>9.5299999999999994</v>
      </c>
      <c r="AM5" s="182">
        <f>IF(animals!H49&gt;0,animals!H49,"")</f>
        <v>69.410050983248354</v>
      </c>
      <c r="AN5" s="182">
        <f>IF(animals!H51&gt;0,animals!H51,"")</f>
        <v>5.7</v>
      </c>
      <c r="AO5" s="182">
        <f>IF(animals!H52&gt;0,animals!H52,"")</f>
        <v>9.08</v>
      </c>
      <c r="AP5" s="182">
        <f>IF(animals!H53&gt;0,animals!H53,"")</f>
        <v>6.95</v>
      </c>
      <c r="AQ5" s="182">
        <f>IF(animals!H55&gt;0,animals!H55,"")</f>
        <v>76.541850220264323</v>
      </c>
      <c r="AR5" s="182">
        <f>IF(animals!H58&gt;0,animals!H58,"")</f>
        <v>7.98</v>
      </c>
      <c r="AS5" s="182">
        <f>IF(animals!H59&gt;0,animals!H59,"")</f>
        <v>10.58</v>
      </c>
      <c r="AT5" s="182">
        <f>IF(animals!H60&gt;0,animals!H60,"")</f>
        <v>8.76</v>
      </c>
      <c r="AU5" s="182">
        <f>IF(animals!H62&gt;0,animals!H62,"")</f>
        <v>82.797731568998117</v>
      </c>
      <c r="AV5" s="182">
        <f>IF(animals!H64&gt;0,animals!H64,"")</f>
        <v>7.63</v>
      </c>
      <c r="AW5" s="182">
        <f>IF(animals!H65&gt;0,animals!H65,"")</f>
        <v>14.83</v>
      </c>
      <c r="AX5" s="182">
        <f>IF(animals!H66&gt;0,animals!H66,"")</f>
        <v>8.8000000000000007</v>
      </c>
      <c r="AY5" s="182">
        <f>IF(animals!H68&gt;0,animals!H68,"")</f>
        <v>59.339177343223206</v>
      </c>
    </row>
    <row r="6" spans="1:51" x14ac:dyDescent="0.2">
      <c r="A6" s="190" t="str">
        <f t="shared" si="0"/>
        <v>Adropion fagineum n.sp.</v>
      </c>
      <c r="B6" s="191" t="str">
        <f t="shared" si="0"/>
        <v>IT.232</v>
      </c>
      <c r="C6" s="195" t="str">
        <f>animals!J1</f>
        <v>IT.232.08.B</v>
      </c>
      <c r="D6" s="186">
        <f>IF(animals!J3&gt;0,animals!J3,"")</f>
        <v>251.67</v>
      </c>
      <c r="E6" s="182">
        <f>IF(animals!J5&gt;0,animals!J5,"")</f>
        <v>17.71</v>
      </c>
      <c r="F6" s="182">
        <f>IF(animals!J6&gt;0,animals!J6,"")</f>
        <v>37.01</v>
      </c>
      <c r="G6" s="187">
        <f>IF(animals!J7&gt;0,animals!J7,"")</f>
        <v>54.7</v>
      </c>
      <c r="H6" s="187">
        <f>IF(animals!J8&gt;0,animals!J8,"")</f>
        <v>0.47851931910294521</v>
      </c>
      <c r="I6" s="187">
        <f>IF(animals!J9&gt;0,animals!J9,"")</f>
        <v>13.88</v>
      </c>
      <c r="J6" s="187">
        <f>IF(animals!J10&gt;0,animals!J10,"")</f>
        <v>1.95</v>
      </c>
      <c r="K6" s="187">
        <f>IF(animals!J11&gt;0,animals!J11,"")</f>
        <v>0.93</v>
      </c>
      <c r="L6" s="188" t="e">
        <f>IF(animals!#REF!&gt;0,animals!#REF!,"")</f>
        <v>#REF!</v>
      </c>
      <c r="M6" s="189">
        <f>IF(animals!J13&gt;0,animals!J13,"")</f>
        <v>5.47</v>
      </c>
      <c r="N6" s="187">
        <f>IF(animals!J14&gt;0,animals!J14,"")</f>
        <v>13.37</v>
      </c>
      <c r="O6" s="187" t="e">
        <f>IF(animals!#REF!&gt;0,animals!#REF!,"")</f>
        <v>#REF!</v>
      </c>
      <c r="P6" s="187">
        <f>IF(animals!J15&gt;0,animals!J15,"")</f>
        <v>1.28</v>
      </c>
      <c r="Q6" s="187" t="e">
        <f>IF(animals!#REF!&gt;0,animals!#REF!,"")</f>
        <v>#REF!</v>
      </c>
      <c r="R6" s="187">
        <f>IF(animals!J16&gt;0,animals!J16,"")</f>
        <v>19.07</v>
      </c>
      <c r="S6" s="187">
        <f>IF(animals!J17&gt;0,animals!J17,"")</f>
        <v>21.01</v>
      </c>
      <c r="T6" s="182">
        <f>IF(animals!J19&gt;0,animals!J19,"")</f>
        <v>3.52</v>
      </c>
      <c r="U6" s="182">
        <f>IF(animals!J20&gt;0,animals!J20,"")</f>
        <v>6.05</v>
      </c>
      <c r="V6" s="187">
        <f>IF(animals!J21&gt;0,animals!J21,"")</f>
        <v>3.52</v>
      </c>
      <c r="W6" s="187">
        <f>IF(animals!J23&gt;0,animals!J23,"")</f>
        <v>58.18181818181818</v>
      </c>
      <c r="X6" s="187">
        <f>IF(animals!J25&gt;0,animals!J25,"")</f>
        <v>3.82</v>
      </c>
      <c r="Y6" s="187">
        <f>IF(animals!J26&gt;0,animals!J26,"")</f>
        <v>4.9400000000000004</v>
      </c>
      <c r="Z6" s="187">
        <f>IF(animals!J27&gt;0,animals!J27,"")</f>
        <v>3.85</v>
      </c>
      <c r="AA6" s="187">
        <f>IF(animals!J28&gt;0,animals!J28,"")</f>
        <v>77.327935222672053</v>
      </c>
      <c r="AB6" s="182">
        <f>IF(animals!J32&gt;0,animals!J32,"")</f>
        <v>3.3</v>
      </c>
      <c r="AC6" s="182">
        <f>IF(animals!J33&gt;0,animals!J33,"")</f>
        <v>9.0299999999999994</v>
      </c>
      <c r="AD6" s="182">
        <f>IF(animals!J34&gt;0,animals!J34,"")</f>
        <v>5.18</v>
      </c>
      <c r="AE6" s="182">
        <f>IF(animals!J36&gt;0,animals!J36,"")</f>
        <v>57.36434108527132</v>
      </c>
      <c r="AF6" s="182" t="str">
        <f>IF(animals!J38&gt;0,animals!J38,"")</f>
        <v/>
      </c>
      <c r="AG6" s="187" t="str">
        <f>IF(animals!J39&gt;0,animals!J39,"")</f>
        <v/>
      </c>
      <c r="AH6" s="187" t="str">
        <f>IF(animals!J40&gt;0,animals!J40,"")</f>
        <v/>
      </c>
      <c r="AI6" s="187" t="str">
        <f>IF(animals!J41&gt;0,animals!J41,"")</f>
        <v/>
      </c>
      <c r="AJ6" s="182">
        <f>IF(animals!J45&gt;0,animals!J45,"")</f>
        <v>3.36</v>
      </c>
      <c r="AK6" s="182">
        <f>IF(animals!J46&gt;0,animals!J46,"")</f>
        <v>8.76</v>
      </c>
      <c r="AL6" s="182">
        <f>IF(animals!J47&gt;0,animals!J47,"")</f>
        <v>5.22</v>
      </c>
      <c r="AM6" s="182">
        <f>IF(animals!J49&gt;0,animals!J49,"")</f>
        <v>59.589041095890408</v>
      </c>
      <c r="AN6" s="182">
        <f>IF(animals!J51&gt;0,animals!J51,"")</f>
        <v>3.8</v>
      </c>
      <c r="AO6" s="182">
        <f>IF(animals!J52&gt;0,animals!J52,"")</f>
        <v>5.75</v>
      </c>
      <c r="AP6" s="182">
        <f>IF(animals!J53&gt;0,animals!J53,"")</f>
        <v>4.26</v>
      </c>
      <c r="AQ6" s="182">
        <f>IF(animals!J55&gt;0,animals!J55,"")</f>
        <v>74.086956521739125</v>
      </c>
      <c r="AR6" s="182" t="str">
        <f>IF(animals!J58&gt;0,animals!J58,"")</f>
        <v/>
      </c>
      <c r="AS6" s="182" t="str">
        <f>IF(animals!J59&gt;0,animals!J59,"")</f>
        <v/>
      </c>
      <c r="AT6" s="182" t="str">
        <f>IF(animals!J60&gt;0,animals!J60,"")</f>
        <v/>
      </c>
      <c r="AU6" s="182" t="str">
        <f>IF(animals!J62&gt;0,animals!J62,"")</f>
        <v/>
      </c>
      <c r="AV6" s="182" t="str">
        <f>IF(animals!J64&gt;0,animals!J64,"")</f>
        <v/>
      </c>
      <c r="AW6" s="182" t="str">
        <f>IF(animals!J65&gt;0,animals!J65,"")</f>
        <v/>
      </c>
      <c r="AX6" s="182" t="str">
        <f>IF(animals!J66&gt;0,animals!J66,"")</f>
        <v/>
      </c>
      <c r="AY6" s="182" t="str">
        <f>IF(animals!J68&gt;0,animals!J68,"")</f>
        <v/>
      </c>
    </row>
    <row r="7" spans="1:51" x14ac:dyDescent="0.2">
      <c r="A7" s="190" t="str">
        <f t="shared" si="0"/>
        <v>Adropion fagineum n.sp.</v>
      </c>
      <c r="B7" s="191" t="str">
        <f t="shared" si="0"/>
        <v>IT.232</v>
      </c>
      <c r="C7" s="195" t="str">
        <f>animals!L1</f>
        <v>IT.232.08.C</v>
      </c>
      <c r="D7" s="186">
        <f>IF(animals!L3&gt;0,animals!L3,"")</f>
        <v>361.93</v>
      </c>
      <c r="E7" s="182">
        <f>IF(animals!L5&gt;0,animals!L5,"")</f>
        <v>21.03</v>
      </c>
      <c r="F7" s="182">
        <f>IF(animals!L6&gt;0,animals!L6,"")</f>
        <v>47.9</v>
      </c>
      <c r="G7" s="187">
        <f>IF(animals!L7&gt;0,animals!L7,"")</f>
        <v>68.900000000000006</v>
      </c>
      <c r="H7" s="187">
        <f>IF(animals!L8&gt;0,animals!L8,"")</f>
        <v>0.43903966597077249</v>
      </c>
      <c r="I7" s="187">
        <f>IF(animals!L9&gt;0,animals!L9,"")</f>
        <v>16.5</v>
      </c>
      <c r="J7" s="187">
        <f>IF(animals!L10&gt;0,animals!L10,"")</f>
        <v>2.17</v>
      </c>
      <c r="K7" s="187">
        <f>IF(animals!L11&gt;0,animals!L11,"")</f>
        <v>1.3</v>
      </c>
      <c r="L7" s="188" t="e">
        <f>IF(animals!#REF!&gt;0,animals!#REF!,"")</f>
        <v>#REF!</v>
      </c>
      <c r="M7" s="189">
        <f>IF(animals!L13&gt;0,animals!L13,"")</f>
        <v>8.23</v>
      </c>
      <c r="N7" s="187">
        <f>IF(animals!L14&gt;0,animals!L14,"")</f>
        <v>18.61</v>
      </c>
      <c r="O7" s="187" t="e">
        <f>IF(animals!#REF!&gt;0,animals!#REF!,"")</f>
        <v>#REF!</v>
      </c>
      <c r="P7" s="187">
        <f>IF(animals!L15&gt;0,animals!L15,"")</f>
        <v>1.26</v>
      </c>
      <c r="Q7" s="187" t="e">
        <f>IF(animals!#REF!&gt;0,animals!#REF!,"")</f>
        <v>#REF!</v>
      </c>
      <c r="R7" s="187">
        <f>IF(animals!L16&gt;0,animals!L16,"")</f>
        <v>27.12</v>
      </c>
      <c r="S7" s="187">
        <f>IF(animals!L17&gt;0,animals!L17,"")</f>
        <v>28.87</v>
      </c>
      <c r="T7" s="182" t="str">
        <f>IF(animals!L19&gt;0,animals!L19,"")</f>
        <v/>
      </c>
      <c r="U7" s="182" t="str">
        <f>IF(animals!L20&gt;0,animals!L20,"")</f>
        <v/>
      </c>
      <c r="V7" s="187" t="str">
        <f>IF(animals!L21&gt;0,animals!L21,"")</f>
        <v/>
      </c>
      <c r="W7" s="187" t="str">
        <f>IF(animals!L23&gt;0,animals!L23,"")</f>
        <v/>
      </c>
      <c r="X7" s="187" t="str">
        <f>IF(animals!L25&gt;0,animals!L25,"")</f>
        <v/>
      </c>
      <c r="Y7" s="187" t="str">
        <f>IF(animals!L26&gt;0,animals!L26,"")</f>
        <v/>
      </c>
      <c r="Z7" s="187" t="str">
        <f>IF(animals!L27&gt;0,animals!L27,"")</f>
        <v/>
      </c>
      <c r="AA7" s="187" t="str">
        <f>IF(animals!L28&gt;0,animals!L28,"")</f>
        <v/>
      </c>
      <c r="AB7" s="182" t="str">
        <f>IF(animals!L32&gt;0,animals!L32,"")</f>
        <v/>
      </c>
      <c r="AC7" s="182" t="str">
        <f>IF(animals!L33&gt;0,animals!L33,"")</f>
        <v/>
      </c>
      <c r="AD7" s="182" t="str">
        <f>IF(animals!L34&gt;0,animals!L34,"")</f>
        <v/>
      </c>
      <c r="AE7" s="182" t="str">
        <f>IF(animals!L36&gt;0,animals!L36,"")</f>
        <v/>
      </c>
      <c r="AF7" s="182" t="str">
        <f>IF(animals!L38&gt;0,animals!L38,"")</f>
        <v/>
      </c>
      <c r="AG7" s="187" t="str">
        <f>IF(animals!L39&gt;0,animals!L39,"")</f>
        <v/>
      </c>
      <c r="AH7" s="187" t="str">
        <f>IF(animals!L40&gt;0,animals!L40,"")</f>
        <v/>
      </c>
      <c r="AI7" s="187" t="str">
        <f>IF(animals!L41&gt;0,animals!L41,"")</f>
        <v/>
      </c>
      <c r="AJ7" s="182" t="str">
        <f>IF(animals!L45&gt;0,animals!L45,"")</f>
        <v/>
      </c>
      <c r="AK7" s="182" t="str">
        <f>IF(animals!L46&gt;0,animals!L46,"")</f>
        <v/>
      </c>
      <c r="AL7" s="182" t="str">
        <f>IF(animals!L47&gt;0,animals!L47,"")</f>
        <v/>
      </c>
      <c r="AM7" s="182" t="str">
        <f>IF(animals!L49&gt;0,animals!L49,"")</f>
        <v/>
      </c>
      <c r="AN7" s="182" t="str">
        <f>IF(animals!L51&gt;0,animals!L51,"")</f>
        <v/>
      </c>
      <c r="AO7" s="182" t="str">
        <f>IF(animals!L52&gt;0,animals!L52,"")</f>
        <v/>
      </c>
      <c r="AP7" s="182" t="str">
        <f>IF(animals!L53&gt;0,animals!L53,"")</f>
        <v/>
      </c>
      <c r="AQ7" s="182" t="str">
        <f>IF(animals!L55&gt;0,animals!L55,"")</f>
        <v/>
      </c>
      <c r="AR7" s="182" t="str">
        <f>IF(animals!L58&gt;0,animals!L58,"")</f>
        <v/>
      </c>
      <c r="AS7" s="182" t="str">
        <f>IF(animals!L59&gt;0,animals!L59,"")</f>
        <v/>
      </c>
      <c r="AT7" s="182" t="str">
        <f>IF(animals!L60&gt;0,animals!L60,"")</f>
        <v/>
      </c>
      <c r="AU7" s="182" t="str">
        <f>IF(animals!L62&gt;0,animals!L62,"")</f>
        <v/>
      </c>
      <c r="AV7" s="182" t="str">
        <f>IF(animals!L64&gt;0,animals!L64,"")</f>
        <v/>
      </c>
      <c r="AW7" s="182" t="str">
        <f>IF(animals!L65&gt;0,animals!L65,"")</f>
        <v/>
      </c>
      <c r="AX7" s="182" t="str">
        <f>IF(animals!L66&gt;0,animals!L66,"")</f>
        <v/>
      </c>
      <c r="AY7" s="182" t="str">
        <f>IF(animals!L68&gt;0,animals!L68,"")</f>
        <v/>
      </c>
    </row>
    <row r="8" spans="1:51" x14ac:dyDescent="0.2">
      <c r="A8" s="190" t="str">
        <f t="shared" si="0"/>
        <v>Adropion fagineum n.sp.</v>
      </c>
      <c r="B8" s="191" t="str">
        <f t="shared" si="0"/>
        <v>IT.232</v>
      </c>
      <c r="C8" s="195" t="str">
        <f>animals!N1</f>
        <v>IT.232.08.D</v>
      </c>
      <c r="D8" s="186">
        <f>IF(animals!N3&gt;0,animals!N3,"")</f>
        <v>380.12</v>
      </c>
      <c r="E8" s="182">
        <f>IF(animals!N5&gt;0,animals!N5,"")</f>
        <v>22.94</v>
      </c>
      <c r="F8" s="182">
        <f>IF(animals!N6&gt;0,animals!N6,"")</f>
        <v>48.45</v>
      </c>
      <c r="G8" s="187">
        <f>IF(animals!N7&gt;0,animals!N7,"")</f>
        <v>71.400000000000006</v>
      </c>
      <c r="H8" s="187">
        <f>IF(animals!N8&gt;0,animals!N8,"")</f>
        <v>0.47347781217750257</v>
      </c>
      <c r="I8" s="187">
        <f>IF(animals!N9&gt;0,animals!N9,"")</f>
        <v>17</v>
      </c>
      <c r="J8" s="187">
        <f>IF(animals!N10&gt;0,animals!N10,"")</f>
        <v>2.2200000000000002</v>
      </c>
      <c r="K8" s="187">
        <f>IF(animals!N11&gt;0,animals!N11,"")</f>
        <v>1.06</v>
      </c>
      <c r="L8" s="188" t="e">
        <f>IF(animals!#REF!&gt;0,animals!#REF!,"")</f>
        <v>#REF!</v>
      </c>
      <c r="M8" s="189">
        <f>IF(animals!N13&gt;0,animals!N13,"")</f>
        <v>8.82</v>
      </c>
      <c r="N8" s="187">
        <f>IF(animals!N14&gt;0,animals!N14,"")</f>
        <v>20.71</v>
      </c>
      <c r="O8" s="187" t="e">
        <f>IF(animals!#REF!&gt;0,animals!#REF!,"")</f>
        <v>#REF!</v>
      </c>
      <c r="P8" s="187">
        <f>IF(animals!N15&gt;0,animals!N15,"")</f>
        <v>1.6</v>
      </c>
      <c r="Q8" s="187" t="e">
        <f>IF(animals!#REF!&gt;0,animals!#REF!,"")</f>
        <v>#REF!</v>
      </c>
      <c r="R8" s="187">
        <f>IF(animals!N16&gt;0,animals!N16,"")</f>
        <v>30.96</v>
      </c>
      <c r="S8" s="187">
        <f>IF(animals!N17&gt;0,animals!N17,"")</f>
        <v>33.92</v>
      </c>
      <c r="T8" s="182" t="str">
        <f>IF(animals!N19&gt;0,animals!N19,"")</f>
        <v/>
      </c>
      <c r="U8" s="182" t="str">
        <f>IF(animals!N20&gt;0,animals!N20,"")</f>
        <v/>
      </c>
      <c r="V8" s="187" t="str">
        <f>IF(animals!N21&gt;0,animals!N21,"")</f>
        <v/>
      </c>
      <c r="W8" s="187" t="str">
        <f>IF(animals!N23&gt;0,animals!N23,"")</f>
        <v/>
      </c>
      <c r="X8" s="187" t="str">
        <f>IF(animals!N25&gt;0,animals!N25,"")</f>
        <v/>
      </c>
      <c r="Y8" s="187" t="str">
        <f>IF(animals!N26&gt;0,animals!N26,"")</f>
        <v/>
      </c>
      <c r="Z8" s="187" t="str">
        <f>IF(animals!N27&gt;0,animals!N27,"")</f>
        <v/>
      </c>
      <c r="AA8" s="187" t="str">
        <f>IF(animals!N28&gt;0,animals!N28,"")</f>
        <v/>
      </c>
      <c r="AB8" s="182" t="str">
        <f>IF(animals!N32&gt;0,animals!N32,"")</f>
        <v/>
      </c>
      <c r="AC8" s="182" t="str">
        <f>IF(animals!N33&gt;0,animals!N33,"")</f>
        <v/>
      </c>
      <c r="AD8" s="182" t="str">
        <f>IF(animals!N34&gt;0,animals!N34,"")</f>
        <v/>
      </c>
      <c r="AE8" s="182" t="str">
        <f>IF(animals!N36&gt;0,animals!N36,"")</f>
        <v/>
      </c>
      <c r="AF8" s="182" t="str">
        <f>IF(animals!N38&gt;0,animals!N38,"")</f>
        <v/>
      </c>
      <c r="AG8" s="187" t="str">
        <f>IF(animals!N39&gt;0,animals!N39,"")</f>
        <v/>
      </c>
      <c r="AH8" s="187" t="str">
        <f>IF(animals!N40&gt;0,animals!N40,"")</f>
        <v/>
      </c>
      <c r="AI8" s="187" t="str">
        <f>IF(animals!N41&gt;0,animals!N41,"")</f>
        <v/>
      </c>
      <c r="AJ8" s="182" t="str">
        <f>IF(animals!N45&gt;0,animals!N45,"")</f>
        <v/>
      </c>
      <c r="AK8" s="182" t="str">
        <f>IF(animals!N46&gt;0,animals!N46,"")</f>
        <v/>
      </c>
      <c r="AL8" s="182" t="str">
        <f>IF(animals!N47&gt;0,animals!N47,"")</f>
        <v/>
      </c>
      <c r="AM8" s="182" t="str">
        <f>IF(animals!N49&gt;0,animals!N49,"")</f>
        <v/>
      </c>
      <c r="AN8" s="182" t="str">
        <f>IF(animals!N51&gt;0,animals!N51,"")</f>
        <v/>
      </c>
      <c r="AO8" s="182" t="str">
        <f>IF(animals!N52&gt;0,animals!N52,"")</f>
        <v/>
      </c>
      <c r="AP8" s="182" t="str">
        <f>IF(animals!N53&gt;0,animals!N53,"")</f>
        <v/>
      </c>
      <c r="AQ8" s="182" t="str">
        <f>IF(animals!N55&gt;0,animals!N55,"")</f>
        <v/>
      </c>
      <c r="AR8" s="182" t="str">
        <f>IF(animals!N58&gt;0,animals!N58,"")</f>
        <v/>
      </c>
      <c r="AS8" s="182" t="str">
        <f>IF(animals!N59&gt;0,animals!N59,"")</f>
        <v/>
      </c>
      <c r="AT8" s="182" t="str">
        <f>IF(animals!N60&gt;0,animals!N60,"")</f>
        <v/>
      </c>
      <c r="AU8" s="182" t="str">
        <f>IF(animals!N62&gt;0,animals!N62,"")</f>
        <v/>
      </c>
      <c r="AV8" s="182" t="str">
        <f>IF(animals!N64&gt;0,animals!N64,"")</f>
        <v/>
      </c>
      <c r="AW8" s="182" t="str">
        <f>IF(animals!N65&gt;0,animals!N65,"")</f>
        <v/>
      </c>
      <c r="AX8" s="182" t="str">
        <f>IF(animals!N66&gt;0,animals!N66,"")</f>
        <v/>
      </c>
      <c r="AY8" s="182" t="str">
        <f>IF(animals!N68&gt;0,animals!N68,"")</f>
        <v/>
      </c>
    </row>
    <row r="9" spans="1:51" x14ac:dyDescent="0.2">
      <c r="A9" s="190" t="str">
        <f t="shared" si="0"/>
        <v>Adropion fagineum n.sp.</v>
      </c>
      <c r="B9" s="191" t="str">
        <f t="shared" si="0"/>
        <v>IT.232</v>
      </c>
      <c r="C9" s="195" t="str">
        <f>animals!P1</f>
        <v>IT.232.08.E</v>
      </c>
      <c r="D9" s="186">
        <f>IF(animals!P3&gt;0,animals!P3,"")</f>
        <v>401.2</v>
      </c>
      <c r="E9" s="182">
        <f>IF(animals!P5&gt;0,animals!P5,"")</f>
        <v>24.26</v>
      </c>
      <c r="F9" s="182">
        <f>IF(animals!P6&gt;0,animals!P6,"")</f>
        <v>50.08</v>
      </c>
      <c r="G9" s="187">
        <f>IF(animals!P7&gt;0,animals!P7,"")</f>
        <v>74.3</v>
      </c>
      <c r="H9" s="187">
        <f>IF(animals!P8&gt;0,animals!P8,"")</f>
        <v>0.48442492012779559</v>
      </c>
      <c r="I9" s="187">
        <f>IF(animals!P9&gt;0,animals!P9,"")</f>
        <v>17.91</v>
      </c>
      <c r="J9" s="187">
        <f>IF(animals!P10&gt;0,animals!P10,"")</f>
        <v>2.21</v>
      </c>
      <c r="K9" s="187">
        <f>IF(animals!P11&gt;0,animals!P11,"")</f>
        <v>1.19</v>
      </c>
      <c r="L9" s="188" t="e">
        <f>IF(animals!#REF!&gt;0,animals!#REF!,"")</f>
        <v>#REF!</v>
      </c>
      <c r="M9" s="189">
        <f>IF(animals!P13&gt;0,animals!P13,"")</f>
        <v>8.7200000000000006</v>
      </c>
      <c r="N9" s="187">
        <f>IF(animals!P14&gt;0,animals!P14,"")</f>
        <v>17.57</v>
      </c>
      <c r="O9" s="187" t="e">
        <f>IF(animals!#REF!&gt;0,animals!#REF!,"")</f>
        <v>#REF!</v>
      </c>
      <c r="P9" s="187">
        <f>IF(animals!P15&gt;0,animals!P15,"")</f>
        <v>1.1000000000000001</v>
      </c>
      <c r="Q9" s="187" t="e">
        <f>IF(animals!#REF!&gt;0,animals!#REF!,"")</f>
        <v>#REF!</v>
      </c>
      <c r="R9" s="187">
        <f>IF(animals!P16&gt;0,animals!P16,"")</f>
        <v>26.55</v>
      </c>
      <c r="S9" s="187">
        <f>IF(animals!P17&gt;0,animals!P17,"")</f>
        <v>28.33</v>
      </c>
      <c r="T9" s="182" t="str">
        <f>IF(animals!P19&gt;0,animals!P19,"")</f>
        <v/>
      </c>
      <c r="U9" s="182" t="str">
        <f>IF(animals!P20&gt;0,animals!P20,"")</f>
        <v/>
      </c>
      <c r="V9" s="187" t="str">
        <f>IF(animals!P21&gt;0,animals!P21,"")</f>
        <v/>
      </c>
      <c r="W9" s="187" t="str">
        <f>IF(animals!P23&gt;0,animals!P23,"")</f>
        <v/>
      </c>
      <c r="X9" s="187" t="str">
        <f>IF(animals!P25&gt;0,animals!P25,"")</f>
        <v/>
      </c>
      <c r="Y9" s="187" t="str">
        <f>IF(animals!P26&gt;0,animals!P26,"")</f>
        <v/>
      </c>
      <c r="Z9" s="187" t="str">
        <f>IF(animals!P27&gt;0,animals!P27,"")</f>
        <v/>
      </c>
      <c r="AA9" s="187" t="str">
        <f>IF(animals!P28&gt;0,animals!P28,"")</f>
        <v/>
      </c>
      <c r="AB9" s="182" t="str">
        <f>IF(animals!P32&gt;0,animals!P32,"")</f>
        <v/>
      </c>
      <c r="AC9" s="182" t="str">
        <f>IF(animals!P33&gt;0,animals!P33,"")</f>
        <v/>
      </c>
      <c r="AD9" s="182" t="str">
        <f>IF(animals!P34&gt;0,animals!P34,"")</f>
        <v/>
      </c>
      <c r="AE9" s="182" t="str">
        <f>IF(animals!P36&gt;0,animals!P36,"")</f>
        <v/>
      </c>
      <c r="AF9" s="182" t="str">
        <f>IF(animals!P38&gt;0,animals!P38,"")</f>
        <v/>
      </c>
      <c r="AG9" s="187" t="str">
        <f>IF(animals!P39&gt;0,animals!P39,"")</f>
        <v/>
      </c>
      <c r="AH9" s="187" t="str">
        <f>IF(animals!P40&gt;0,animals!P40,"")</f>
        <v/>
      </c>
      <c r="AI9" s="187" t="str">
        <f>IF(animals!P41&gt;0,animals!P41,"")</f>
        <v/>
      </c>
      <c r="AJ9" s="182" t="str">
        <f>IF(animals!P45&gt;0,animals!P45,"")</f>
        <v/>
      </c>
      <c r="AK9" s="182" t="str">
        <f>IF(animals!P46&gt;0,animals!P46,"")</f>
        <v/>
      </c>
      <c r="AL9" s="182" t="str">
        <f>IF(animals!P47&gt;0,animals!P47,"")</f>
        <v/>
      </c>
      <c r="AM9" s="182" t="str">
        <f>IF(animals!P49&gt;0,animals!P49,"")</f>
        <v/>
      </c>
      <c r="AN9" s="182" t="str">
        <f>IF(animals!P51&gt;0,animals!P51,"")</f>
        <v/>
      </c>
      <c r="AO9" s="182" t="str">
        <f>IF(animals!P52&gt;0,animals!P52,"")</f>
        <v/>
      </c>
      <c r="AP9" s="182" t="str">
        <f>IF(animals!P53&gt;0,animals!P53,"")</f>
        <v/>
      </c>
      <c r="AQ9" s="182" t="str">
        <f>IF(animals!P55&gt;0,animals!P55,"")</f>
        <v/>
      </c>
      <c r="AR9" s="182" t="str">
        <f>IF(animals!P58&gt;0,animals!P58,"")</f>
        <v/>
      </c>
      <c r="AS9" s="182" t="str">
        <f>IF(animals!P59&gt;0,animals!P59,"")</f>
        <v/>
      </c>
      <c r="AT9" s="182" t="str">
        <f>IF(animals!P60&gt;0,animals!P60,"")</f>
        <v/>
      </c>
      <c r="AU9" s="182" t="str">
        <f>IF(animals!P62&gt;0,animals!P62,"")</f>
        <v/>
      </c>
      <c r="AV9" s="182" t="str">
        <f>IF(animals!P64&gt;0,animals!P64,"")</f>
        <v/>
      </c>
      <c r="AW9" s="182" t="str">
        <f>IF(animals!P65&gt;0,animals!P65,"")</f>
        <v/>
      </c>
      <c r="AX9" s="182" t="str">
        <f>IF(animals!P66&gt;0,animals!P66,"")</f>
        <v/>
      </c>
      <c r="AY9" s="182" t="str">
        <f>IF(animals!P68&gt;0,animals!P68,"")</f>
        <v/>
      </c>
    </row>
    <row r="10" spans="1:51" x14ac:dyDescent="0.2">
      <c r="A10" s="190" t="str">
        <f t="shared" si="0"/>
        <v>Adropion fagineum n.sp.</v>
      </c>
      <c r="B10" s="191" t="str">
        <f t="shared" si="0"/>
        <v>IT.232</v>
      </c>
      <c r="C10" s="195" t="str">
        <f>animals!R1</f>
        <v>IT.232.07.B</v>
      </c>
      <c r="D10" s="186">
        <f>IF(animals!R3&gt;0,animals!R3,"")</f>
        <v>475.65</v>
      </c>
      <c r="E10" s="182">
        <f>IF(animals!R5&gt;0,animals!R5,"")</f>
        <v>22.27</v>
      </c>
      <c r="F10" s="182">
        <f>IF(animals!R6&gt;0,animals!R6,"")</f>
        <v>51.47</v>
      </c>
      <c r="G10" s="187">
        <f>IF(animals!R7&gt;0,animals!R7,"")</f>
        <v>73.7</v>
      </c>
      <c r="H10" s="187">
        <f>IF(animals!R8&gt;0,animals!R8,"")</f>
        <v>0.43267923061977853</v>
      </c>
      <c r="I10" s="187">
        <f>IF(animals!R9&gt;0,animals!R9,"")</f>
        <v>15.7</v>
      </c>
      <c r="J10" s="187">
        <f>IF(animals!R10&gt;0,animals!R10,"")</f>
        <v>2.7</v>
      </c>
      <c r="K10" s="187">
        <f>IF(animals!R11&gt;0,animals!R11,"")</f>
        <v>1.5</v>
      </c>
      <c r="L10" s="188" t="e">
        <f>IF(animals!#REF!&gt;0,animals!#REF!,"")</f>
        <v>#REF!</v>
      </c>
      <c r="M10" s="189">
        <f>IF(animals!R13&gt;0,animals!R13,"")</f>
        <v>9.58</v>
      </c>
      <c r="N10" s="187">
        <f>IF(animals!R14&gt;0,animals!R14,"")</f>
        <v>21.19</v>
      </c>
      <c r="O10" s="187" t="e">
        <f>IF(animals!#REF!&gt;0,animals!#REF!,"")</f>
        <v>#REF!</v>
      </c>
      <c r="P10" s="187">
        <f>IF(animals!R15&gt;0,animals!R15,"")</f>
        <v>2.1</v>
      </c>
      <c r="Q10" s="187" t="e">
        <f>IF(animals!#REF!&gt;0,animals!#REF!,"")</f>
        <v>#REF!</v>
      </c>
      <c r="R10" s="187">
        <f>IF(animals!R16&gt;0,animals!R16,"")</f>
        <v>32.44</v>
      </c>
      <c r="S10" s="187">
        <f>IF(animals!R17&gt;0,animals!R17,"")</f>
        <v>34.869999999999997</v>
      </c>
      <c r="T10" s="182">
        <f>IF(animals!R19&gt;0,animals!R19,"")</f>
        <v>4.96</v>
      </c>
      <c r="U10" s="182">
        <f>IF(animals!R20&gt;0,animals!R20,"")</f>
        <v>10.68</v>
      </c>
      <c r="V10" s="187">
        <f>IF(animals!R21&gt;0,animals!R21,"")</f>
        <v>6.67</v>
      </c>
      <c r="W10" s="187">
        <f>IF(animals!R23&gt;0,animals!R23,"")</f>
        <v>62.453183520599254</v>
      </c>
      <c r="X10" s="187">
        <f>IF(animals!R25&gt;0,animals!R25,"")</f>
        <v>3.3</v>
      </c>
      <c r="Y10" s="187">
        <f>IF(animals!R26&gt;0,animals!R26,"")</f>
        <v>8.33</v>
      </c>
      <c r="Z10" s="187">
        <f>IF(animals!R27&gt;0,animals!R27,"")</f>
        <v>6.55</v>
      </c>
      <c r="AA10" s="187">
        <f>IF(animals!R28&gt;0,animals!R28,"")</f>
        <v>39.615846338535412</v>
      </c>
      <c r="AB10" s="182">
        <f>IF(animals!R32&gt;0,animals!R32,"")</f>
        <v>6.52</v>
      </c>
      <c r="AC10" s="182">
        <f>IF(animals!R33&gt;0,animals!R33,"")</f>
        <v>13.37</v>
      </c>
      <c r="AD10" s="182">
        <f>IF(animals!R34&gt;0,animals!R34,"")</f>
        <v>8.61</v>
      </c>
      <c r="AE10" s="182">
        <f>IF(animals!R36&gt;0,animals!R36,"")</f>
        <v>64.397905759162299</v>
      </c>
      <c r="AF10" s="182" t="str">
        <f>IF(animals!R38&gt;0,animals!R38,"")</f>
        <v/>
      </c>
      <c r="AG10" s="187" t="str">
        <f>IF(animals!R39&gt;0,animals!R39,"")</f>
        <v/>
      </c>
      <c r="AH10" s="187" t="str">
        <f>IF(animals!R40&gt;0,animals!R40,"")</f>
        <v/>
      </c>
      <c r="AI10" s="187" t="str">
        <f>IF(animals!R41&gt;0,animals!R41,"")</f>
        <v/>
      </c>
      <c r="AJ10" s="182">
        <f>IF(animals!R45&gt;0,animals!R45,"")</f>
        <v>6.97</v>
      </c>
      <c r="AK10" s="182">
        <f>IF(animals!R46&gt;0,animals!R46,"")</f>
        <v>13.18</v>
      </c>
      <c r="AL10" s="182">
        <f>IF(animals!R47&gt;0,animals!R47,"")</f>
        <v>8.0500000000000007</v>
      </c>
      <c r="AM10" s="182">
        <f>IF(animals!R49&gt;0,animals!R49,"")</f>
        <v>61.077389984825501</v>
      </c>
      <c r="AN10" s="182">
        <f>IF(animals!R51&gt;0,animals!R51,"")</f>
        <v>6.53</v>
      </c>
      <c r="AO10" s="182">
        <f>IF(animals!R52&gt;0,animals!R52,"")</f>
        <v>9.3800000000000008</v>
      </c>
      <c r="AP10" s="182">
        <f>IF(animals!R53&gt;0,animals!R53,"")</f>
        <v>7.08</v>
      </c>
      <c r="AQ10" s="182">
        <f>IF(animals!R55&gt;0,animals!R55,"")</f>
        <v>75.479744136460553</v>
      </c>
      <c r="AR10" s="182">
        <f>IF(animals!R58&gt;0,animals!R58,"")</f>
        <v>7.4</v>
      </c>
      <c r="AS10" s="182">
        <f>IF(animals!R59&gt;0,animals!R59,"")</f>
        <v>9.36</v>
      </c>
      <c r="AT10" s="182">
        <f>IF(animals!R60&gt;0,animals!R60,"")</f>
        <v>7.58</v>
      </c>
      <c r="AU10" s="182">
        <f>IF(animals!R62&gt;0,animals!R62,"")</f>
        <v>80.98290598290599</v>
      </c>
      <c r="AV10" s="182">
        <f>IF(animals!R64&gt;0,animals!R64,"")</f>
        <v>6.89</v>
      </c>
      <c r="AW10" s="182">
        <f>IF(animals!R65&gt;0,animals!R65,"")</f>
        <v>13.23</v>
      </c>
      <c r="AX10" s="182">
        <f>IF(animals!R66&gt;0,animals!R66,"")</f>
        <v>8.1999999999999993</v>
      </c>
      <c r="AY10" s="182">
        <f>IF(animals!R68&gt;0,animals!R68,"")</f>
        <v>61.980347694633394</v>
      </c>
    </row>
    <row r="11" spans="1:51" x14ac:dyDescent="0.2">
      <c r="A11" s="190" t="str">
        <f t="shared" si="0"/>
        <v>Adropion fagineum n.sp.</v>
      </c>
      <c r="B11" s="191" t="str">
        <f t="shared" si="0"/>
        <v>IT.232</v>
      </c>
      <c r="C11" s="195" t="str">
        <f>animals!T1</f>
        <v>IT.232.07.C</v>
      </c>
      <c r="D11" s="186">
        <f>IF(animals!T3&gt;0,animals!T3,"")</f>
        <v>477.87</v>
      </c>
      <c r="E11" s="182">
        <f>IF(animals!T5&gt;0,animals!T5,"")</f>
        <v>22.92</v>
      </c>
      <c r="F11" s="182">
        <f>IF(animals!T6&gt;0,animals!T6,"")</f>
        <v>55.48</v>
      </c>
      <c r="G11" s="187">
        <f>IF(animals!T7&gt;0,animals!T7,"")</f>
        <v>78.400000000000006</v>
      </c>
      <c r="H11" s="187">
        <f>IF(animals!T8&gt;0,animals!T8,"")</f>
        <v>0.41312184571016586</v>
      </c>
      <c r="I11" s="187">
        <f>IF(animals!T9&gt;0,animals!T9,"")</f>
        <v>17.73</v>
      </c>
      <c r="J11" s="187">
        <f>IF(animals!T10&gt;0,animals!T10,"")</f>
        <v>2.79</v>
      </c>
      <c r="K11" s="187">
        <f>IF(animals!T11&gt;0,animals!T11,"")</f>
        <v>1.59</v>
      </c>
      <c r="L11" s="188" t="e">
        <f>IF(animals!#REF!&gt;0,animals!#REF!,"")</f>
        <v>#REF!</v>
      </c>
      <c r="M11" s="189">
        <f>IF(animals!T13&gt;0,animals!T13,"")</f>
        <v>10.76</v>
      </c>
      <c r="N11" s="187">
        <f>IF(animals!T14&gt;0,animals!T14,"")</f>
        <v>24.6</v>
      </c>
      <c r="O11" s="187" t="e">
        <f>IF(animals!#REF!&gt;0,animals!#REF!,"")</f>
        <v>#REF!</v>
      </c>
      <c r="P11" s="187">
        <f>IF(animals!T15&gt;0,animals!T15,"")</f>
        <v>1.23</v>
      </c>
      <c r="Q11" s="187" t="e">
        <f>IF(animals!#REF!&gt;0,animals!#REF!,"")</f>
        <v>#REF!</v>
      </c>
      <c r="R11" s="187">
        <f>IF(animals!T16&gt;0,animals!T16,"")</f>
        <v>36.11</v>
      </c>
      <c r="S11" s="187">
        <f>IF(animals!T17&gt;0,animals!T17,"")</f>
        <v>37.880000000000003</v>
      </c>
      <c r="T11" s="182">
        <f>IF(animals!T19&gt;0,animals!T19,"")</f>
        <v>6.54</v>
      </c>
      <c r="U11" s="182">
        <f>IF(animals!T20&gt;0,animals!T20,"")</f>
        <v>12</v>
      </c>
      <c r="V11" s="187">
        <f>IF(animals!T21&gt;0,animals!T21,"")</f>
        <v>7.14</v>
      </c>
      <c r="W11" s="187">
        <f>IF(animals!T23&gt;0,animals!T23,"")</f>
        <v>59.5</v>
      </c>
      <c r="X11" s="187">
        <f>IF(animals!T25&gt;0,animals!T25,"")</f>
        <v>5.86</v>
      </c>
      <c r="Y11" s="187">
        <f>IF(animals!T26&gt;0,animals!T26,"")</f>
        <v>8.33</v>
      </c>
      <c r="Z11" s="187">
        <f>IF(animals!T27&gt;0,animals!T27,"")</f>
        <v>6.24</v>
      </c>
      <c r="AA11" s="187">
        <f>IF(animals!T28&gt;0,animals!T28,"")</f>
        <v>70.348139255702279</v>
      </c>
      <c r="AB11" s="182" t="str">
        <f>IF(animals!T32&gt;0,animals!T32,"")</f>
        <v/>
      </c>
      <c r="AC11" s="182" t="str">
        <f>IF(animals!T33&gt;0,animals!T33,"")</f>
        <v/>
      </c>
      <c r="AD11" s="182" t="str">
        <f>IF(animals!T34&gt;0,animals!T34,"")</f>
        <v/>
      </c>
      <c r="AE11" s="182" t="str">
        <f>IF(animals!T36&gt;0,animals!T36,"")</f>
        <v/>
      </c>
      <c r="AF11" s="182" t="str">
        <f>IF(animals!T38&gt;0,animals!T38,"")</f>
        <v/>
      </c>
      <c r="AG11" s="187" t="str">
        <f>IF(animals!T39&gt;0,animals!T39,"")</f>
        <v/>
      </c>
      <c r="AH11" s="187" t="str">
        <f>IF(animals!T40&gt;0,animals!T40,"")</f>
        <v/>
      </c>
      <c r="AI11" s="187" t="str">
        <f>IF(animals!T41&gt;0,animals!T41,"")</f>
        <v/>
      </c>
      <c r="AJ11" s="182">
        <f>IF(animals!T45&gt;0,animals!T45,"")</f>
        <v>6.28</v>
      </c>
      <c r="AK11" s="182">
        <f>IF(animals!T46&gt;0,animals!T46,"")</f>
        <v>14.08</v>
      </c>
      <c r="AL11" s="182">
        <f>IF(animals!T47&gt;0,animals!T47,"")</f>
        <v>8.8800000000000008</v>
      </c>
      <c r="AM11" s="182">
        <f>IF(animals!T49&gt;0,animals!T49,"")</f>
        <v>63.06818181818182</v>
      </c>
      <c r="AN11" s="182" t="str">
        <f>IF(animals!T51&gt;0,animals!T51,"")</f>
        <v/>
      </c>
      <c r="AO11" s="182" t="str">
        <f>IF(animals!T52&gt;0,animals!T52,"")</f>
        <v/>
      </c>
      <c r="AP11" s="182" t="str">
        <f>IF(animals!T53&gt;0,animals!T53,"")</f>
        <v/>
      </c>
      <c r="AQ11" s="182" t="str">
        <f>IF(animals!T55&gt;0,animals!T55,"")</f>
        <v/>
      </c>
      <c r="AR11" s="182">
        <f>IF(animals!T58&gt;0,animals!T58,"")</f>
        <v>7.45</v>
      </c>
      <c r="AS11" s="182">
        <f>IF(animals!T59&gt;0,animals!T59,"")</f>
        <v>10.63</v>
      </c>
      <c r="AT11" s="182">
        <f>IF(animals!T60&gt;0,animals!T60,"")</f>
        <v>9.09</v>
      </c>
      <c r="AU11" s="182">
        <f>IF(animals!T62&gt;0,animals!T62,"")</f>
        <v>85.51269990592661</v>
      </c>
      <c r="AV11" s="182">
        <f>IF(animals!T64&gt;0,animals!T64,"")</f>
        <v>8.32</v>
      </c>
      <c r="AW11" s="182">
        <f>IF(animals!T65&gt;0,animals!T65,"")</f>
        <v>16.14</v>
      </c>
      <c r="AX11" s="182">
        <f>IF(animals!T66&gt;0,animals!T66,"")</f>
        <v>9.25</v>
      </c>
      <c r="AY11" s="182">
        <f>IF(animals!T68&gt;0,animals!T68,"")</f>
        <v>57.311028500619578</v>
      </c>
    </row>
    <row r="12" spans="1:51" x14ac:dyDescent="0.2">
      <c r="A12" s="190" t="str">
        <f t="shared" si="0"/>
        <v>Adropion fagineum n.sp.</v>
      </c>
      <c r="B12" s="191" t="str">
        <f t="shared" si="0"/>
        <v>IT.232</v>
      </c>
      <c r="C12" s="195" t="str">
        <f>animals!V1</f>
        <v>IT.232.07.D</v>
      </c>
      <c r="D12" s="186">
        <f>IF(animals!V3&gt;0,animals!V3,"")</f>
        <v>417.19</v>
      </c>
      <c r="E12" s="182">
        <f>IF(animals!V5&gt;0,animals!V5,"")</f>
        <v>23.29</v>
      </c>
      <c r="F12" s="182">
        <f>IF(animals!V6&gt;0,animals!V6,"")</f>
        <v>43.64</v>
      </c>
      <c r="G12" s="187">
        <f>IF(animals!V7&gt;0,animals!V7,"")</f>
        <v>66.900000000000006</v>
      </c>
      <c r="H12" s="187">
        <f>IF(animals!V8&gt;0,animals!V8,"")</f>
        <v>0.53368469294225473</v>
      </c>
      <c r="I12" s="187">
        <f>IF(animals!V9&gt;0,animals!V9,"")</f>
        <v>18.03</v>
      </c>
      <c r="J12" s="187">
        <f>IF(animals!V10&gt;0,animals!V10,"")</f>
        <v>2.46</v>
      </c>
      <c r="K12" s="187">
        <f>IF(animals!V11&gt;0,animals!V11,"")</f>
        <v>1.36</v>
      </c>
      <c r="L12" s="188" t="e">
        <f>IF(animals!#REF!&gt;0,animals!#REF!,"")</f>
        <v>#REF!</v>
      </c>
      <c r="M12" s="189">
        <f>IF(animals!V13&gt;0,animals!V13,"")</f>
        <v>13.33</v>
      </c>
      <c r="N12" s="187">
        <f>IF(animals!V14&gt;0,animals!V14,"")</f>
        <v>21.45</v>
      </c>
      <c r="O12" s="187" t="e">
        <f>IF(animals!#REF!&gt;0,animals!#REF!,"")</f>
        <v>#REF!</v>
      </c>
      <c r="P12" s="187">
        <f>IF(animals!V15&gt;0,animals!V15,"")</f>
        <v>2.38</v>
      </c>
      <c r="Q12" s="187" t="e">
        <f>IF(animals!#REF!&gt;0,animals!#REF!,"")</f>
        <v>#REF!</v>
      </c>
      <c r="R12" s="187">
        <f>IF(animals!V16&gt;0,animals!V16,"")</f>
        <v>35.97</v>
      </c>
      <c r="S12" s="187">
        <f>IF(animals!V17&gt;0,animals!V17,"")</f>
        <v>39.11</v>
      </c>
      <c r="T12" s="182" t="str">
        <f>IF(animals!V19&gt;0,animals!V19,"")</f>
        <v/>
      </c>
      <c r="U12" s="182" t="str">
        <f>IF(animals!V20&gt;0,animals!V20,"")</f>
        <v/>
      </c>
      <c r="V12" s="187" t="str">
        <f>IF(animals!V21&gt;0,animals!V21,"")</f>
        <v/>
      </c>
      <c r="W12" s="187" t="str">
        <f>IF(animals!V23&gt;0,animals!V23,"")</f>
        <v/>
      </c>
      <c r="X12" s="187">
        <f>IF(animals!V25&gt;0,animals!V25,"")</f>
        <v>5.13</v>
      </c>
      <c r="Y12" s="187">
        <f>IF(animals!V26&gt;0,animals!V26,"")</f>
        <v>6.77</v>
      </c>
      <c r="Z12" s="187">
        <f>IF(animals!V27&gt;0,animals!V27,"")</f>
        <v>4.57</v>
      </c>
      <c r="AA12" s="187">
        <f>IF(animals!V28&gt;0,animals!V28,"")</f>
        <v>75.775480059084202</v>
      </c>
      <c r="AB12" s="182">
        <f>IF(animals!V32&gt;0,animals!V32,"")</f>
        <v>6.2</v>
      </c>
      <c r="AC12" s="182">
        <f>IF(animals!V33&gt;0,animals!V33,"")</f>
        <v>11.97</v>
      </c>
      <c r="AD12" s="182">
        <f>IF(animals!V34&gt;0,animals!V34,"")</f>
        <v>8.32</v>
      </c>
      <c r="AE12" s="182">
        <f>IF(animals!V36&gt;0,animals!V36,"")</f>
        <v>69.507101086048451</v>
      </c>
      <c r="AF12" s="182" t="str">
        <f>IF(animals!V38&gt;0,animals!V38,"")</f>
        <v/>
      </c>
      <c r="AG12" s="187" t="str">
        <f>IF(animals!V39&gt;0,animals!V39,"")</f>
        <v/>
      </c>
      <c r="AH12" s="187" t="str">
        <f>IF(animals!V40&gt;0,animals!V40,"")</f>
        <v/>
      </c>
      <c r="AI12" s="187" t="str">
        <f>IF(animals!V41&gt;0,animals!V41,"")</f>
        <v/>
      </c>
      <c r="AJ12" s="182" t="str">
        <f>IF(animals!V45&gt;0,animals!V45,"")</f>
        <v/>
      </c>
      <c r="AK12" s="182" t="str">
        <f>IF(animals!V46&gt;0,animals!V46,"")</f>
        <v/>
      </c>
      <c r="AL12" s="182" t="str">
        <f>IF(animals!V47&gt;0,animals!V47,"")</f>
        <v/>
      </c>
      <c r="AM12" s="182" t="str">
        <f>IF(animals!V49&gt;0,animals!V49,"")</f>
        <v/>
      </c>
      <c r="AN12" s="182" t="str">
        <f>IF(animals!V51&gt;0,animals!V51,"")</f>
        <v/>
      </c>
      <c r="AO12" s="182" t="str">
        <f>IF(animals!V52&gt;0,animals!V52,"")</f>
        <v/>
      </c>
      <c r="AP12" s="182" t="str">
        <f>IF(animals!V53&gt;0,animals!V53,"")</f>
        <v/>
      </c>
      <c r="AQ12" s="182" t="str">
        <f>IF(animals!V55&gt;0,animals!V55,"")</f>
        <v/>
      </c>
      <c r="AR12" s="182" t="str">
        <f>IF(animals!V58&gt;0,animals!V58,"")</f>
        <v/>
      </c>
      <c r="AS12" s="182" t="str">
        <f>IF(animals!V59&gt;0,animals!V59,"")</f>
        <v/>
      </c>
      <c r="AT12" s="182" t="str">
        <f>IF(animals!V60&gt;0,animals!V60,"")</f>
        <v/>
      </c>
      <c r="AU12" s="182" t="str">
        <f>IF(animals!V62&gt;0,animals!V62,"")</f>
        <v/>
      </c>
      <c r="AV12" s="182" t="str">
        <f>IF(animals!V64&gt;0,animals!V64,"")</f>
        <v/>
      </c>
      <c r="AW12" s="182" t="str">
        <f>IF(animals!V65&gt;0,animals!V65,"")</f>
        <v/>
      </c>
      <c r="AX12" s="182" t="str">
        <f>IF(animals!V66&gt;0,animals!V66,"")</f>
        <v/>
      </c>
      <c r="AY12" s="182" t="str">
        <f>IF(animals!V68&gt;0,animals!V68,"")</f>
        <v/>
      </c>
    </row>
    <row r="13" spans="1:51" x14ac:dyDescent="0.2">
      <c r="A13" s="190" t="str">
        <f t="shared" si="0"/>
        <v>Adropion fagineum n.sp.</v>
      </c>
      <c r="B13" s="191" t="str">
        <f t="shared" si="0"/>
        <v>IT.232</v>
      </c>
      <c r="C13" s="195" t="str">
        <f>animals!X1</f>
        <v>IT.232.07.E</v>
      </c>
      <c r="D13" s="186">
        <f>IF(animals!X3&gt;0,animals!X3,"")</f>
        <v>525.69000000000005</v>
      </c>
      <c r="E13" s="182">
        <f>IF(animals!X5&gt;0,animals!X5,"")</f>
        <v>26.8</v>
      </c>
      <c r="F13" s="182">
        <f>IF(animals!X6&gt;0,animals!X6,"")</f>
        <v>49.57</v>
      </c>
      <c r="G13" s="187">
        <f>IF(animals!X7&gt;0,animals!X7,"")</f>
        <v>76.400000000000006</v>
      </c>
      <c r="H13" s="187">
        <f>IF(animals!X8&gt;0,animals!X8,"")</f>
        <v>0.54064958644341332</v>
      </c>
      <c r="I13" s="187">
        <f>IF(animals!X9&gt;0,animals!X9,"")</f>
        <v>20.41</v>
      </c>
      <c r="J13" s="187">
        <f>IF(animals!X10&gt;0,animals!X10,"")</f>
        <v>3.55</v>
      </c>
      <c r="K13" s="187">
        <f>IF(animals!X11&gt;0,animals!X11,"")</f>
        <v>1.97</v>
      </c>
      <c r="L13" s="188" t="e">
        <f>IF(animals!#REF!&gt;0,animals!#REF!,"")</f>
        <v>#REF!</v>
      </c>
      <c r="M13" s="189">
        <f>IF(animals!X13&gt;0,animals!X13,"")</f>
        <v>11.18</v>
      </c>
      <c r="N13" s="187">
        <f>IF(animals!X14&gt;0,animals!X14,"")</f>
        <v>24.08</v>
      </c>
      <c r="O13" s="187" t="e">
        <f>IF(animals!#REF!&gt;0,animals!#REF!,"")</f>
        <v>#REF!</v>
      </c>
      <c r="P13" s="187">
        <f>IF(animals!X15&gt;0,animals!X15,"")</f>
        <v>2.0299999999999998</v>
      </c>
      <c r="Q13" s="187" t="e">
        <f>IF(animals!#REF!&gt;0,animals!#REF!,"")</f>
        <v>#REF!</v>
      </c>
      <c r="R13" s="187">
        <f>IF(animals!X16&gt;0,animals!X16,"")</f>
        <v>35.950000000000003</v>
      </c>
      <c r="S13" s="187">
        <f>IF(animals!X17&gt;0,animals!X17,"")</f>
        <v>39.729999999999997</v>
      </c>
      <c r="T13" s="182" t="str">
        <f>IF(animals!X19&gt;0,animals!X19,"")</f>
        <v/>
      </c>
      <c r="U13" s="182" t="str">
        <f>IF(animals!X20&gt;0,animals!X20,"")</f>
        <v/>
      </c>
      <c r="V13" s="187" t="str">
        <f>IF(animals!X21&gt;0,animals!X21,"")</f>
        <v/>
      </c>
      <c r="W13" s="187" t="str">
        <f>IF(animals!X23&gt;0,animals!X23,"")</f>
        <v/>
      </c>
      <c r="X13" s="187" t="str">
        <f>IF(animals!X25&gt;0,animals!X25,"")</f>
        <v/>
      </c>
      <c r="Y13" s="187" t="str">
        <f>IF(animals!X26&gt;0,animals!X26,"")</f>
        <v/>
      </c>
      <c r="Z13" s="187" t="str">
        <f>IF(animals!X27&gt;0,animals!X27,"")</f>
        <v/>
      </c>
      <c r="AA13" s="187" t="str">
        <f>IF(animals!X28&gt;0,animals!X28,"")</f>
        <v/>
      </c>
      <c r="AB13" s="182" t="str">
        <f>IF(animals!X32&gt;0,animals!X32,"")</f>
        <v/>
      </c>
      <c r="AC13" s="182" t="str">
        <f>IF(animals!X33&gt;0,animals!X33,"")</f>
        <v/>
      </c>
      <c r="AD13" s="182" t="str">
        <f>IF(animals!X34&gt;0,animals!X34,"")</f>
        <v/>
      </c>
      <c r="AE13" s="182" t="str">
        <f>IF(animals!X36&gt;0,animals!X36,"")</f>
        <v/>
      </c>
      <c r="AF13" s="182" t="str">
        <f>IF(animals!X38&gt;0,animals!X38,"")</f>
        <v/>
      </c>
      <c r="AG13" s="187" t="str">
        <f>IF(animals!X39&gt;0,animals!X39,"")</f>
        <v/>
      </c>
      <c r="AH13" s="187" t="str">
        <f>IF(animals!X40&gt;0,animals!X40,"")</f>
        <v/>
      </c>
      <c r="AI13" s="187" t="str">
        <f>IF(animals!X41&gt;0,animals!X41,"")</f>
        <v/>
      </c>
      <c r="AJ13" s="182" t="str">
        <f>IF(animals!X45&gt;0,animals!X45,"")</f>
        <v/>
      </c>
      <c r="AK13" s="182" t="str">
        <f>IF(animals!X46&gt;0,animals!X46,"")</f>
        <v/>
      </c>
      <c r="AL13" s="182" t="str">
        <f>IF(animals!X47&gt;0,animals!X47,"")</f>
        <v/>
      </c>
      <c r="AM13" s="182" t="str">
        <f>IF(animals!X49&gt;0,animals!X49,"")</f>
        <v/>
      </c>
      <c r="AN13" s="182" t="str">
        <f>IF(animals!X51&gt;0,animals!X51,"")</f>
        <v/>
      </c>
      <c r="AO13" s="182" t="str">
        <f>IF(animals!X52&gt;0,animals!X52,"")</f>
        <v/>
      </c>
      <c r="AP13" s="182" t="str">
        <f>IF(animals!X53&gt;0,animals!X53,"")</f>
        <v/>
      </c>
      <c r="AQ13" s="182" t="str">
        <f>IF(animals!X55&gt;0,animals!X55,"")</f>
        <v/>
      </c>
      <c r="AR13" s="182" t="str">
        <f>IF(animals!X58&gt;0,animals!X58,"")</f>
        <v/>
      </c>
      <c r="AS13" s="182" t="str">
        <f>IF(animals!X59&gt;0,animals!X59,"")</f>
        <v/>
      </c>
      <c r="AT13" s="182" t="str">
        <f>IF(animals!X60&gt;0,animals!X60,"")</f>
        <v/>
      </c>
      <c r="AU13" s="182" t="str">
        <f>IF(animals!X62&gt;0,animals!X62,"")</f>
        <v/>
      </c>
      <c r="AV13" s="182" t="str">
        <f>IF(animals!X64&gt;0,animals!X64,"")</f>
        <v/>
      </c>
      <c r="AW13" s="182" t="str">
        <f>IF(animals!X65&gt;0,animals!X65,"")</f>
        <v/>
      </c>
      <c r="AX13" s="182" t="str">
        <f>IF(animals!X66&gt;0,animals!X66,"")</f>
        <v/>
      </c>
      <c r="AY13" s="182" t="str">
        <f>IF(animals!X68&gt;0,animals!X68,"")</f>
        <v/>
      </c>
    </row>
    <row r="14" spans="1:51" x14ac:dyDescent="0.2">
      <c r="A14" s="190" t="str">
        <f t="shared" si="0"/>
        <v>Adropion fagineum n.sp.</v>
      </c>
      <c r="B14" s="191" t="str">
        <f t="shared" si="0"/>
        <v>IT.232</v>
      </c>
      <c r="C14" s="195">
        <f>animals!Z1</f>
        <v>13</v>
      </c>
      <c r="D14" s="186" t="str">
        <f>IF(animals!Z3&gt;0,animals!Z3,"")</f>
        <v/>
      </c>
      <c r="E14" s="182" t="str">
        <f>IF(animals!Z5&gt;0,animals!Z5,"")</f>
        <v/>
      </c>
      <c r="F14" s="182" t="str">
        <f>IF(animals!Z6&gt;0,animals!Z6,"")</f>
        <v/>
      </c>
      <c r="G14" s="187" t="str">
        <f>IF(animals!Z7&gt;0,animals!Z7,"")</f>
        <v/>
      </c>
      <c r="H14" s="187" t="str">
        <f>IF(animals!Z8&gt;0,animals!Z8,"")</f>
        <v/>
      </c>
      <c r="I14" s="187" t="str">
        <f>IF(animals!Z9&gt;0,animals!Z9,"")</f>
        <v/>
      </c>
      <c r="J14" s="187" t="str">
        <f>IF(animals!Z10&gt;0,animals!Z10,"")</f>
        <v/>
      </c>
      <c r="K14" s="187" t="str">
        <f>IF(animals!Z11&gt;0,animals!Z11,"")</f>
        <v/>
      </c>
      <c r="L14" s="188" t="e">
        <f>IF(animals!#REF!&gt;0,animals!#REF!,"")</f>
        <v>#REF!</v>
      </c>
      <c r="M14" s="189" t="str">
        <f>IF(animals!Z13&gt;0,animals!Z13,"")</f>
        <v/>
      </c>
      <c r="N14" s="187" t="str">
        <f>IF(animals!Z14&gt;0,animals!Z14,"")</f>
        <v/>
      </c>
      <c r="O14" s="187" t="e">
        <f>IF(animals!#REF!&gt;0,animals!#REF!,"")</f>
        <v>#REF!</v>
      </c>
      <c r="P14" s="187" t="str">
        <f>IF(animals!Z15&gt;0,animals!Z15,"")</f>
        <v/>
      </c>
      <c r="Q14" s="187" t="e">
        <f>IF(animals!#REF!&gt;0,animals!#REF!,"")</f>
        <v>#REF!</v>
      </c>
      <c r="R14" s="187" t="str">
        <f>IF(animals!Z16&gt;0,animals!Z16,"")</f>
        <v/>
      </c>
      <c r="S14" s="187" t="str">
        <f>IF(animals!Z17&gt;0,animals!Z17,"")</f>
        <v/>
      </c>
      <c r="T14" s="182" t="str">
        <f>IF(animals!Z19&gt;0,animals!Z19,"")</f>
        <v/>
      </c>
      <c r="U14" s="182" t="str">
        <f>IF(animals!Z20&gt;0,animals!Z20,"")</f>
        <v/>
      </c>
      <c r="V14" s="187" t="str">
        <f>IF(animals!Z21&gt;0,animals!Z21,"")</f>
        <v/>
      </c>
      <c r="W14" s="187" t="str">
        <f>IF(animals!Z23&gt;0,animals!Z23,"")</f>
        <v/>
      </c>
      <c r="X14" s="187" t="str">
        <f>IF(animals!Z25&gt;0,animals!Z25,"")</f>
        <v/>
      </c>
      <c r="Y14" s="187" t="str">
        <f>IF(animals!Z26&gt;0,animals!Z26,"")</f>
        <v/>
      </c>
      <c r="Z14" s="187" t="str">
        <f>IF(animals!Z27&gt;0,animals!Z27,"")</f>
        <v/>
      </c>
      <c r="AA14" s="187" t="str">
        <f>IF(animals!Z28&gt;0,animals!Z28,"")</f>
        <v/>
      </c>
      <c r="AB14" s="182" t="str">
        <f>IF(animals!Z32&gt;0,animals!Z32,"")</f>
        <v/>
      </c>
      <c r="AC14" s="182" t="str">
        <f>IF(animals!Z33&gt;0,animals!Z33,"")</f>
        <v/>
      </c>
      <c r="AD14" s="182" t="str">
        <f>IF(animals!Z34&gt;0,animals!Z34,"")</f>
        <v/>
      </c>
      <c r="AE14" s="182" t="str">
        <f>IF(animals!Z36&gt;0,animals!Z36,"")</f>
        <v/>
      </c>
      <c r="AF14" s="182" t="str">
        <f>IF(animals!Z38&gt;0,animals!Z38,"")</f>
        <v/>
      </c>
      <c r="AG14" s="187" t="str">
        <f>IF(animals!Z39&gt;0,animals!Z39,"")</f>
        <v/>
      </c>
      <c r="AH14" s="187" t="str">
        <f>IF(animals!Z40&gt;0,animals!Z40,"")</f>
        <v/>
      </c>
      <c r="AI14" s="187" t="str">
        <f>IF(animals!Z41&gt;0,animals!Z41,"")</f>
        <v/>
      </c>
      <c r="AJ14" s="182" t="str">
        <f>IF(animals!Z45&gt;0,animals!Z45,"")</f>
        <v/>
      </c>
      <c r="AK14" s="182" t="str">
        <f>IF(animals!Z46&gt;0,animals!Z46,"")</f>
        <v/>
      </c>
      <c r="AL14" s="182" t="str">
        <f>IF(animals!Z47&gt;0,animals!Z47,"")</f>
        <v/>
      </c>
      <c r="AM14" s="182" t="str">
        <f>IF(animals!Z49&gt;0,animals!Z49,"")</f>
        <v/>
      </c>
      <c r="AN14" s="182" t="str">
        <f>IF(animals!Z51&gt;0,animals!Z51,"")</f>
        <v/>
      </c>
      <c r="AO14" s="182" t="str">
        <f>IF(animals!Z52&gt;0,animals!Z52,"")</f>
        <v/>
      </c>
      <c r="AP14" s="182" t="str">
        <f>IF(animals!Z53&gt;0,animals!Z53,"")</f>
        <v/>
      </c>
      <c r="AQ14" s="182" t="str">
        <f>IF(animals!Z55&gt;0,animals!Z55,"")</f>
        <v/>
      </c>
      <c r="AR14" s="182" t="str">
        <f>IF(animals!Z58&gt;0,animals!Z58,"")</f>
        <v/>
      </c>
      <c r="AS14" s="182" t="str">
        <f>IF(animals!Z59&gt;0,animals!Z59,"")</f>
        <v/>
      </c>
      <c r="AT14" s="182" t="str">
        <f>IF(animals!Z60&gt;0,animals!Z60,"")</f>
        <v/>
      </c>
      <c r="AU14" s="182" t="str">
        <f>IF(animals!Z62&gt;0,animals!Z62,"")</f>
        <v/>
      </c>
      <c r="AV14" s="182" t="str">
        <f>IF(animals!Z64&gt;0,animals!Z64,"")</f>
        <v/>
      </c>
      <c r="AW14" s="182" t="str">
        <f>IF(animals!Z65&gt;0,animals!Z65,"")</f>
        <v/>
      </c>
      <c r="AX14" s="182" t="str">
        <f>IF(animals!Z66&gt;0,animals!Z66,"")</f>
        <v/>
      </c>
      <c r="AY14" s="182" t="str">
        <f>IF(animals!Z68&gt;0,animals!Z68,"")</f>
        <v/>
      </c>
    </row>
    <row r="15" spans="1:51" x14ac:dyDescent="0.2">
      <c r="A15" s="190" t="str">
        <f t="shared" si="0"/>
        <v>Adropion fagineum n.sp.</v>
      </c>
      <c r="B15" s="191" t="str">
        <f t="shared" si="0"/>
        <v>IT.232</v>
      </c>
      <c r="C15" s="195">
        <f>animals!AB1</f>
        <v>14</v>
      </c>
      <c r="D15" s="186" t="str">
        <f>IF(animals!AB3&gt;0,animals!AB3,"")</f>
        <v/>
      </c>
      <c r="E15" s="182" t="str">
        <f>IF(animals!AB5&gt;0,animals!AB5,"")</f>
        <v/>
      </c>
      <c r="F15" s="182" t="str">
        <f>IF(animals!AB6&gt;0,animals!AB6,"")</f>
        <v/>
      </c>
      <c r="G15" s="187" t="str">
        <f>IF(animals!AB7&gt;0,animals!AB7,"")</f>
        <v/>
      </c>
      <c r="H15" s="187" t="str">
        <f>IF(animals!AB8&gt;0,animals!AB8,"")</f>
        <v/>
      </c>
      <c r="I15" s="187" t="str">
        <f>IF(animals!AB9&gt;0,animals!AB9,"")</f>
        <v/>
      </c>
      <c r="J15" s="187" t="str">
        <f>IF(animals!AB10&gt;0,animals!AB10,"")</f>
        <v/>
      </c>
      <c r="K15" s="187" t="str">
        <f>IF(animals!AB11&gt;0,animals!AB11,"")</f>
        <v/>
      </c>
      <c r="L15" s="188" t="e">
        <f>IF(animals!#REF!&gt;0,animals!#REF!,"")</f>
        <v>#REF!</v>
      </c>
      <c r="M15" s="189" t="str">
        <f>IF(animals!AB13&gt;0,animals!AB13,"")</f>
        <v/>
      </c>
      <c r="N15" s="187" t="str">
        <f>IF(animals!AB14&gt;0,animals!AB14,"")</f>
        <v/>
      </c>
      <c r="O15" s="187" t="e">
        <f>IF(animals!#REF!&gt;0,animals!#REF!,"")</f>
        <v>#REF!</v>
      </c>
      <c r="P15" s="187" t="str">
        <f>IF(animals!AB15&gt;0,animals!AB15,"")</f>
        <v/>
      </c>
      <c r="Q15" s="187" t="e">
        <f>IF(animals!#REF!&gt;0,animals!#REF!,"")</f>
        <v>#REF!</v>
      </c>
      <c r="R15" s="187" t="str">
        <f>IF(animals!AB16&gt;0,animals!AB16,"")</f>
        <v/>
      </c>
      <c r="S15" s="187" t="str">
        <f>IF(animals!AB17&gt;0,animals!AB17,"")</f>
        <v/>
      </c>
      <c r="T15" s="182" t="str">
        <f>IF(animals!AB19&gt;0,animals!AB19,"")</f>
        <v/>
      </c>
      <c r="U15" s="182" t="str">
        <f>IF(animals!AB20&gt;0,animals!AB20,"")</f>
        <v/>
      </c>
      <c r="V15" s="187" t="str">
        <f>IF(animals!AB21&gt;0,animals!AB21,"")</f>
        <v/>
      </c>
      <c r="W15" s="187" t="str">
        <f>IF(animals!AB23&gt;0,animals!AB23,"")</f>
        <v/>
      </c>
      <c r="X15" s="187" t="str">
        <f>IF(animals!AB25&gt;0,animals!AB25,"")</f>
        <v/>
      </c>
      <c r="Y15" s="187" t="str">
        <f>IF(animals!AB26&gt;0,animals!AB26,"")</f>
        <v/>
      </c>
      <c r="Z15" s="187" t="str">
        <f>IF(animals!AB27&gt;0,animals!AB27,"")</f>
        <v/>
      </c>
      <c r="AA15" s="187" t="str">
        <f>IF(animals!AB28&gt;0,animals!AB28,"")</f>
        <v/>
      </c>
      <c r="AB15" s="182" t="str">
        <f>IF(animals!AB32&gt;0,animals!AB32,"")</f>
        <v/>
      </c>
      <c r="AC15" s="182" t="str">
        <f>IF(animals!AB33&gt;0,animals!AB33,"")</f>
        <v/>
      </c>
      <c r="AD15" s="182" t="str">
        <f>IF(animals!AB34&gt;0,animals!AB34,"")</f>
        <v/>
      </c>
      <c r="AE15" s="182" t="str">
        <f>IF(animals!AB36&gt;0,animals!AB36,"")</f>
        <v/>
      </c>
      <c r="AF15" s="182" t="str">
        <f>IF(animals!AB38&gt;0,animals!AB38,"")</f>
        <v/>
      </c>
      <c r="AG15" s="187" t="str">
        <f>IF(animals!AB39&gt;0,animals!AB39,"")</f>
        <v/>
      </c>
      <c r="AH15" s="187" t="str">
        <f>IF(animals!AB40&gt;0,animals!AB40,"")</f>
        <v/>
      </c>
      <c r="AI15" s="187" t="str">
        <f>IF(animals!AB41&gt;0,animals!AB41,"")</f>
        <v/>
      </c>
      <c r="AJ15" s="182" t="str">
        <f>IF(animals!AB45&gt;0,animals!AB45,"")</f>
        <v/>
      </c>
      <c r="AK15" s="182" t="str">
        <f>IF(animals!AB46&gt;0,animals!AB46,"")</f>
        <v/>
      </c>
      <c r="AL15" s="182" t="str">
        <f>IF(animals!AB47&gt;0,animals!AB47,"")</f>
        <v/>
      </c>
      <c r="AM15" s="182" t="str">
        <f>IF(animals!AB49&gt;0,animals!AB49,"")</f>
        <v/>
      </c>
      <c r="AN15" s="182" t="str">
        <f>IF(animals!AB51&gt;0,animals!AB51,"")</f>
        <v/>
      </c>
      <c r="AO15" s="182" t="str">
        <f>IF(animals!AB52&gt;0,animals!AB52,"")</f>
        <v/>
      </c>
      <c r="AP15" s="182" t="str">
        <f>IF(animals!AB53&gt;0,animals!AB53,"")</f>
        <v/>
      </c>
      <c r="AQ15" s="182" t="str">
        <f>IF(animals!AB55&gt;0,animals!AB55,"")</f>
        <v/>
      </c>
      <c r="AR15" s="182" t="str">
        <f>IF(animals!AB58&gt;0,animals!AB58,"")</f>
        <v/>
      </c>
      <c r="AS15" s="182" t="str">
        <f>IF(animals!AB59&gt;0,animals!AB59,"")</f>
        <v/>
      </c>
      <c r="AT15" s="182" t="str">
        <f>IF(animals!AB60&gt;0,animals!AB60,"")</f>
        <v/>
      </c>
      <c r="AU15" s="182" t="str">
        <f>IF(animals!AB62&gt;0,animals!AB62,"")</f>
        <v/>
      </c>
      <c r="AV15" s="182" t="str">
        <f>IF(animals!AB64&gt;0,animals!AB64,"")</f>
        <v/>
      </c>
      <c r="AW15" s="182" t="str">
        <f>IF(animals!AB65&gt;0,animals!AB65,"")</f>
        <v/>
      </c>
      <c r="AX15" s="182" t="str">
        <f>IF(animals!AB66&gt;0,animals!AB66,"")</f>
        <v/>
      </c>
      <c r="AY15" s="182" t="str">
        <f>IF(animals!AB68&gt;0,animals!AB68,"")</f>
        <v/>
      </c>
    </row>
    <row r="16" spans="1:51" x14ac:dyDescent="0.2">
      <c r="A16" s="190" t="str">
        <f t="shared" si="0"/>
        <v>Adropion fagineum n.sp.</v>
      </c>
      <c r="B16" s="191" t="str">
        <f t="shared" si="0"/>
        <v>IT.232</v>
      </c>
      <c r="C16" s="195">
        <f>animals!AD1</f>
        <v>15</v>
      </c>
      <c r="D16" s="186" t="str">
        <f>IF(animals!AD3&gt;0,animals!AD3,"")</f>
        <v/>
      </c>
      <c r="E16" s="182" t="str">
        <f>IF(animals!AD5&gt;0,animals!AD5,"")</f>
        <v/>
      </c>
      <c r="F16" s="182" t="str">
        <f>IF(animals!AD6&gt;0,animals!AD6,"")</f>
        <v/>
      </c>
      <c r="G16" s="187" t="str">
        <f>IF(animals!AD7&gt;0,animals!AD7,"")</f>
        <v/>
      </c>
      <c r="H16" s="187" t="str">
        <f>IF(animals!AD8&gt;0,animals!AD8,"")</f>
        <v/>
      </c>
      <c r="I16" s="187" t="str">
        <f>IF(animals!AD9&gt;0,animals!AD9,"")</f>
        <v/>
      </c>
      <c r="J16" s="187" t="str">
        <f>IF(animals!AD10&gt;0,animals!AD10,"")</f>
        <v/>
      </c>
      <c r="K16" s="187" t="str">
        <f>IF(animals!AD11&gt;0,animals!AD11,"")</f>
        <v/>
      </c>
      <c r="L16" s="188" t="e">
        <f>IF(animals!#REF!&gt;0,animals!#REF!,"")</f>
        <v>#REF!</v>
      </c>
      <c r="M16" s="189" t="str">
        <f>IF(animals!AD13&gt;0,animals!AD13,"")</f>
        <v/>
      </c>
      <c r="N16" s="187" t="str">
        <f>IF(animals!AD14&gt;0,animals!AD14,"")</f>
        <v/>
      </c>
      <c r="O16" s="187" t="e">
        <f>IF(animals!#REF!&gt;0,animals!#REF!,"")</f>
        <v>#REF!</v>
      </c>
      <c r="P16" s="187" t="str">
        <f>IF(animals!AD15&gt;0,animals!AD15,"")</f>
        <v/>
      </c>
      <c r="Q16" s="187" t="e">
        <f>IF(animals!#REF!&gt;0,animals!#REF!,"")</f>
        <v>#REF!</v>
      </c>
      <c r="R16" s="187" t="str">
        <f>IF(animals!AD16&gt;0,animals!AD16,"")</f>
        <v/>
      </c>
      <c r="S16" s="187" t="str">
        <f>IF(animals!AD17&gt;0,animals!AD17,"")</f>
        <v/>
      </c>
      <c r="T16" s="182" t="str">
        <f>IF(animals!AD19&gt;0,animals!AD19,"")</f>
        <v/>
      </c>
      <c r="U16" s="182" t="str">
        <f>IF(animals!AD20&gt;0,animals!AD20,"")</f>
        <v/>
      </c>
      <c r="V16" s="187" t="str">
        <f>IF(animals!AD21&gt;0,animals!AD21,"")</f>
        <v/>
      </c>
      <c r="W16" s="187" t="str">
        <f>IF(animals!AD23&gt;0,animals!AD23,"")</f>
        <v/>
      </c>
      <c r="X16" s="187" t="str">
        <f>IF(animals!AD25&gt;0,animals!AD25,"")</f>
        <v/>
      </c>
      <c r="Y16" s="187" t="str">
        <f>IF(animals!AD26&gt;0,animals!AD26,"")</f>
        <v/>
      </c>
      <c r="Z16" s="187" t="str">
        <f>IF(animals!AD27&gt;0,animals!AD27,"")</f>
        <v/>
      </c>
      <c r="AA16" s="187" t="str">
        <f>IF(animals!AD28&gt;0,animals!AD28,"")</f>
        <v/>
      </c>
      <c r="AB16" s="182" t="str">
        <f>IF(animals!AD32&gt;0,animals!AD32,"")</f>
        <v/>
      </c>
      <c r="AC16" s="182" t="str">
        <f>IF(animals!AD33&gt;0,animals!AD33,"")</f>
        <v/>
      </c>
      <c r="AD16" s="182" t="str">
        <f>IF(animals!AD34&gt;0,animals!AD34,"")</f>
        <v/>
      </c>
      <c r="AE16" s="182" t="str">
        <f>IF(animals!AD36&gt;0,animals!AD36,"")</f>
        <v/>
      </c>
      <c r="AF16" s="182" t="str">
        <f>IF(animals!AD38&gt;0,animals!AD38,"")</f>
        <v/>
      </c>
      <c r="AG16" s="187" t="str">
        <f>IF(animals!AD39&gt;0,animals!AD39,"")</f>
        <v/>
      </c>
      <c r="AH16" s="187" t="str">
        <f>IF(animals!AD40&gt;0,animals!AD40,"")</f>
        <v/>
      </c>
      <c r="AI16" s="187" t="str">
        <f>IF(animals!AD41&gt;0,animals!AD41,"")</f>
        <v/>
      </c>
      <c r="AJ16" s="182" t="str">
        <f>IF(animals!AD45&gt;0,animals!AD45,"")</f>
        <v/>
      </c>
      <c r="AK16" s="182" t="str">
        <f>IF(animals!AD46&gt;0,animals!AD46,"")</f>
        <v/>
      </c>
      <c r="AL16" s="182" t="str">
        <f>IF(animals!AD47&gt;0,animals!AD47,"")</f>
        <v/>
      </c>
      <c r="AM16" s="182" t="str">
        <f>IF(animals!AD49&gt;0,animals!AD49,"")</f>
        <v/>
      </c>
      <c r="AN16" s="182" t="str">
        <f>IF(animals!AD51&gt;0,animals!AD51,"")</f>
        <v/>
      </c>
      <c r="AO16" s="182" t="str">
        <f>IF(animals!AD52&gt;0,animals!AD52,"")</f>
        <v/>
      </c>
      <c r="AP16" s="182" t="str">
        <f>IF(animals!AD53&gt;0,animals!AD53,"")</f>
        <v/>
      </c>
      <c r="AQ16" s="182" t="str">
        <f>IF(animals!AD55&gt;0,animals!AD55,"")</f>
        <v/>
      </c>
      <c r="AR16" s="182" t="str">
        <f>IF(animals!AD58&gt;0,animals!AD58,"")</f>
        <v/>
      </c>
      <c r="AS16" s="182" t="str">
        <f>IF(animals!AD59&gt;0,animals!AD59,"")</f>
        <v/>
      </c>
      <c r="AT16" s="182" t="str">
        <f>IF(animals!AD60&gt;0,animals!AD60,"")</f>
        <v/>
      </c>
      <c r="AU16" s="182" t="str">
        <f>IF(animals!AD62&gt;0,animals!AD62,"")</f>
        <v/>
      </c>
      <c r="AV16" s="182" t="str">
        <f>IF(animals!AD64&gt;0,animals!AD64,"")</f>
        <v/>
      </c>
      <c r="AW16" s="182" t="str">
        <f>IF(animals!AD65&gt;0,animals!AD65,"")</f>
        <v/>
      </c>
      <c r="AX16" s="182" t="str">
        <f>IF(animals!AD66&gt;0,animals!AD66,"")</f>
        <v/>
      </c>
      <c r="AY16" s="182" t="str">
        <f>IF(animals!AD68&gt;0,animals!AD68,"")</f>
        <v/>
      </c>
    </row>
    <row r="17" spans="1:51" x14ac:dyDescent="0.2">
      <c r="A17" s="190" t="str">
        <f t="shared" si="0"/>
        <v>Adropion fagineum n.sp.</v>
      </c>
      <c r="B17" s="191" t="str">
        <f t="shared" si="0"/>
        <v>IT.232</v>
      </c>
      <c r="C17" s="195">
        <f>animals!AF1</f>
        <v>16</v>
      </c>
      <c r="D17" s="186" t="str">
        <f>IF(animals!AF3&gt;0,animals!AF3,"")</f>
        <v/>
      </c>
      <c r="E17" s="182" t="str">
        <f>IF(animals!AF5&gt;0,animals!AF5,"")</f>
        <v/>
      </c>
      <c r="F17" s="182" t="str">
        <f>IF(animals!AF6&gt;0,animals!AF6,"")</f>
        <v/>
      </c>
      <c r="G17" s="187" t="str">
        <f>IF(animals!AF7&gt;0,animals!AF7,"")</f>
        <v/>
      </c>
      <c r="H17" s="187" t="str">
        <f>IF(animals!AF8&gt;0,animals!AF8,"")</f>
        <v/>
      </c>
      <c r="I17" s="187" t="str">
        <f>IF(animals!AF9&gt;0,animals!AF9,"")</f>
        <v/>
      </c>
      <c r="J17" s="187" t="str">
        <f>IF(animals!AF10&gt;0,animals!AF10,"")</f>
        <v/>
      </c>
      <c r="K17" s="187" t="str">
        <f>IF(animals!AF11&gt;0,animals!AF11,"")</f>
        <v/>
      </c>
      <c r="L17" s="188" t="e">
        <f>IF(animals!#REF!&gt;0,animals!#REF!,"")</f>
        <v>#REF!</v>
      </c>
      <c r="M17" s="189" t="str">
        <f>IF(animals!AF13&gt;0,animals!AF13,"")</f>
        <v/>
      </c>
      <c r="N17" s="187" t="str">
        <f>IF(animals!AF14&gt;0,animals!AF14,"")</f>
        <v/>
      </c>
      <c r="O17" s="187" t="e">
        <f>IF(animals!#REF!&gt;0,animals!#REF!,"")</f>
        <v>#REF!</v>
      </c>
      <c r="P17" s="187" t="str">
        <f>IF(animals!AF15&gt;0,animals!AF15,"")</f>
        <v/>
      </c>
      <c r="Q17" s="187" t="e">
        <f>IF(animals!#REF!&gt;0,animals!#REF!,"")</f>
        <v>#REF!</v>
      </c>
      <c r="R17" s="187" t="str">
        <f>IF(animals!AF16&gt;0,animals!AF16,"")</f>
        <v/>
      </c>
      <c r="S17" s="187" t="str">
        <f>IF(animals!AF17&gt;0,animals!AF17,"")</f>
        <v/>
      </c>
      <c r="T17" s="182" t="str">
        <f>IF(animals!AF19&gt;0,animals!AF19,"")</f>
        <v/>
      </c>
      <c r="U17" s="182" t="str">
        <f>IF(animals!AF20&gt;0,animals!AF20,"")</f>
        <v/>
      </c>
      <c r="V17" s="187" t="str">
        <f>IF(animals!AF21&gt;0,animals!AF21,"")</f>
        <v/>
      </c>
      <c r="W17" s="187" t="str">
        <f>IF(animals!AF23&gt;0,animals!AF23,"")</f>
        <v/>
      </c>
      <c r="X17" s="187" t="str">
        <f>IF(animals!AF25&gt;0,animals!AF25,"")</f>
        <v/>
      </c>
      <c r="Y17" s="187" t="str">
        <f>IF(animals!AF26&gt;0,animals!AF26,"")</f>
        <v/>
      </c>
      <c r="Z17" s="187" t="str">
        <f>IF(animals!AF27&gt;0,animals!AF27,"")</f>
        <v/>
      </c>
      <c r="AA17" s="187" t="str">
        <f>IF(animals!AF28&gt;0,animals!AF28,"")</f>
        <v/>
      </c>
      <c r="AB17" s="182" t="str">
        <f>IF(animals!AF32&gt;0,animals!AF32,"")</f>
        <v/>
      </c>
      <c r="AC17" s="182" t="str">
        <f>IF(animals!AF33&gt;0,animals!AF33,"")</f>
        <v/>
      </c>
      <c r="AD17" s="182" t="str">
        <f>IF(animals!AF34&gt;0,animals!AF34,"")</f>
        <v/>
      </c>
      <c r="AE17" s="182" t="str">
        <f>IF(animals!AF36&gt;0,animals!AF36,"")</f>
        <v/>
      </c>
      <c r="AF17" s="182" t="str">
        <f>IF(animals!AF38&gt;0,animals!AF38,"")</f>
        <v/>
      </c>
      <c r="AG17" s="187" t="str">
        <f>IF(animals!AF39&gt;0,animals!AF39,"")</f>
        <v/>
      </c>
      <c r="AH17" s="187" t="str">
        <f>IF(animals!AF40&gt;0,animals!AF40,"")</f>
        <v/>
      </c>
      <c r="AI17" s="187" t="str">
        <f>IF(animals!AF41&gt;0,animals!AF41,"")</f>
        <v/>
      </c>
      <c r="AJ17" s="182" t="str">
        <f>IF(animals!AF45&gt;0,animals!AF45,"")</f>
        <v/>
      </c>
      <c r="AK17" s="182" t="str">
        <f>IF(animals!AF46&gt;0,animals!AF46,"")</f>
        <v/>
      </c>
      <c r="AL17" s="182" t="str">
        <f>IF(animals!AF47&gt;0,animals!AF47,"")</f>
        <v/>
      </c>
      <c r="AM17" s="182" t="str">
        <f>IF(animals!AF49&gt;0,animals!AF49,"")</f>
        <v/>
      </c>
      <c r="AN17" s="182" t="str">
        <f>IF(animals!AF51&gt;0,animals!AF51,"")</f>
        <v/>
      </c>
      <c r="AO17" s="182" t="str">
        <f>IF(animals!AF52&gt;0,animals!AF52,"")</f>
        <v/>
      </c>
      <c r="AP17" s="182" t="str">
        <f>IF(animals!AF53&gt;0,animals!AF53,"")</f>
        <v/>
      </c>
      <c r="AQ17" s="182" t="str">
        <f>IF(animals!AF55&gt;0,animals!AF55,"")</f>
        <v/>
      </c>
      <c r="AR17" s="182" t="str">
        <f>IF(animals!AF58&gt;0,animals!AF58,"")</f>
        <v/>
      </c>
      <c r="AS17" s="182" t="str">
        <f>IF(animals!AF59&gt;0,animals!AF59,"")</f>
        <v/>
      </c>
      <c r="AT17" s="182" t="str">
        <f>IF(animals!AF60&gt;0,animals!AF60,"")</f>
        <v/>
      </c>
      <c r="AU17" s="182" t="str">
        <f>IF(animals!AF62&gt;0,animals!AF62,"")</f>
        <v/>
      </c>
      <c r="AV17" s="182" t="str">
        <f>IF(animals!AF64&gt;0,animals!AF64,"")</f>
        <v/>
      </c>
      <c r="AW17" s="182" t="str">
        <f>IF(animals!AF65&gt;0,animals!AF65,"")</f>
        <v/>
      </c>
      <c r="AX17" s="182" t="str">
        <f>IF(animals!AF66&gt;0,animals!AF66,"")</f>
        <v/>
      </c>
      <c r="AY17" s="182" t="str">
        <f>IF(animals!AF68&gt;0,animals!AF68,"")</f>
        <v/>
      </c>
    </row>
    <row r="18" spans="1:51" x14ac:dyDescent="0.2">
      <c r="A18" s="190" t="str">
        <f t="shared" si="0"/>
        <v>Adropion fagineum n.sp.</v>
      </c>
      <c r="B18" s="191" t="str">
        <f t="shared" si="0"/>
        <v>IT.232</v>
      </c>
      <c r="C18" s="195">
        <f>animals!AH1</f>
        <v>17</v>
      </c>
      <c r="D18" s="186" t="str">
        <f>IF(animals!AH3&gt;0,animals!AH3,"")</f>
        <v/>
      </c>
      <c r="E18" s="182" t="str">
        <f>IF(animals!AH5&gt;0,animals!AH5,"")</f>
        <v/>
      </c>
      <c r="F18" s="182" t="str">
        <f>IF(animals!AH6&gt;0,animals!AH6,"")</f>
        <v/>
      </c>
      <c r="G18" s="187" t="str">
        <f>IF(animals!AH7&gt;0,animals!AH7,"")</f>
        <v/>
      </c>
      <c r="H18" s="187" t="str">
        <f>IF(animals!AH8&gt;0,animals!AH8,"")</f>
        <v/>
      </c>
      <c r="I18" s="187" t="str">
        <f>IF(animals!AH9&gt;0,animals!AH9,"")</f>
        <v/>
      </c>
      <c r="J18" s="187" t="str">
        <f>IF(animals!AH10&gt;0,animals!AH10,"")</f>
        <v/>
      </c>
      <c r="K18" s="187" t="str">
        <f>IF(animals!AH11&gt;0,animals!AH11,"")</f>
        <v/>
      </c>
      <c r="L18" s="188" t="e">
        <f>IF(animals!#REF!&gt;0,animals!#REF!,"")</f>
        <v>#REF!</v>
      </c>
      <c r="M18" s="189" t="str">
        <f>IF(animals!AH13&gt;0,animals!AH13,"")</f>
        <v/>
      </c>
      <c r="N18" s="187" t="str">
        <f>IF(animals!AH14&gt;0,animals!AH14,"")</f>
        <v/>
      </c>
      <c r="O18" s="187" t="e">
        <f>IF(animals!#REF!&gt;0,animals!#REF!,"")</f>
        <v>#REF!</v>
      </c>
      <c r="P18" s="187" t="str">
        <f>IF(animals!AH15&gt;0,animals!AH15,"")</f>
        <v/>
      </c>
      <c r="Q18" s="187" t="e">
        <f>IF(animals!#REF!&gt;0,animals!#REF!,"")</f>
        <v>#REF!</v>
      </c>
      <c r="R18" s="187" t="str">
        <f>IF(animals!AH16&gt;0,animals!AH16,"")</f>
        <v/>
      </c>
      <c r="S18" s="187" t="str">
        <f>IF(animals!AH17&gt;0,animals!AH17,"")</f>
        <v/>
      </c>
      <c r="T18" s="182" t="str">
        <f>IF(animals!AH19&gt;0,animals!AH19,"")</f>
        <v/>
      </c>
      <c r="U18" s="182" t="str">
        <f>IF(animals!AH20&gt;0,animals!AH20,"")</f>
        <v/>
      </c>
      <c r="V18" s="187" t="str">
        <f>IF(animals!AH21&gt;0,animals!AH21,"")</f>
        <v/>
      </c>
      <c r="W18" s="187" t="str">
        <f>IF(animals!AH23&gt;0,animals!AH23,"")</f>
        <v/>
      </c>
      <c r="X18" s="187" t="str">
        <f>IF(animals!AH25&gt;0,animals!AH25,"")</f>
        <v/>
      </c>
      <c r="Y18" s="187" t="str">
        <f>IF(animals!AH26&gt;0,animals!AH26,"")</f>
        <v/>
      </c>
      <c r="Z18" s="187" t="str">
        <f>IF(animals!AH27&gt;0,animals!AH27,"")</f>
        <v/>
      </c>
      <c r="AA18" s="187" t="str">
        <f>IF(animals!AH28&gt;0,animals!AH28,"")</f>
        <v/>
      </c>
      <c r="AB18" s="182" t="str">
        <f>IF(animals!AH32&gt;0,animals!AH32,"")</f>
        <v/>
      </c>
      <c r="AC18" s="182" t="str">
        <f>IF(animals!AH33&gt;0,animals!AH33,"")</f>
        <v/>
      </c>
      <c r="AD18" s="182" t="str">
        <f>IF(animals!AH34&gt;0,animals!AH34,"")</f>
        <v/>
      </c>
      <c r="AE18" s="182" t="str">
        <f>IF(animals!AH36&gt;0,animals!AH36,"")</f>
        <v/>
      </c>
      <c r="AF18" s="182" t="str">
        <f>IF(animals!AH38&gt;0,animals!AH38,"")</f>
        <v/>
      </c>
      <c r="AG18" s="187" t="str">
        <f>IF(animals!AH39&gt;0,animals!AH39,"")</f>
        <v/>
      </c>
      <c r="AH18" s="187" t="str">
        <f>IF(animals!AH40&gt;0,animals!AH40,"")</f>
        <v/>
      </c>
      <c r="AI18" s="187" t="str">
        <f>IF(animals!AH41&gt;0,animals!AH41,"")</f>
        <v/>
      </c>
      <c r="AJ18" s="182" t="str">
        <f>IF(animals!AH45&gt;0,animals!AH45,"")</f>
        <v/>
      </c>
      <c r="AK18" s="182" t="str">
        <f>IF(animals!AH46&gt;0,animals!AH46,"")</f>
        <v/>
      </c>
      <c r="AL18" s="182" t="str">
        <f>IF(animals!AH47&gt;0,animals!AH47,"")</f>
        <v/>
      </c>
      <c r="AM18" s="182" t="str">
        <f>IF(animals!AH49&gt;0,animals!AH49,"")</f>
        <v/>
      </c>
      <c r="AN18" s="182" t="str">
        <f>IF(animals!AH51&gt;0,animals!AH51,"")</f>
        <v/>
      </c>
      <c r="AO18" s="182" t="str">
        <f>IF(animals!AH52&gt;0,animals!AH52,"")</f>
        <v/>
      </c>
      <c r="AP18" s="182" t="str">
        <f>IF(animals!AH53&gt;0,animals!AH53,"")</f>
        <v/>
      </c>
      <c r="AQ18" s="182" t="str">
        <f>IF(animals!AH55&gt;0,animals!AH55,"")</f>
        <v/>
      </c>
      <c r="AR18" s="182" t="str">
        <f>IF(animals!AH58&gt;0,animals!AH58,"")</f>
        <v/>
      </c>
      <c r="AS18" s="182" t="str">
        <f>IF(animals!AH59&gt;0,animals!AH59,"")</f>
        <v/>
      </c>
      <c r="AT18" s="182" t="str">
        <f>IF(animals!AH60&gt;0,animals!AH60,"")</f>
        <v/>
      </c>
      <c r="AU18" s="182" t="str">
        <f>IF(animals!AH62&gt;0,animals!AH62,"")</f>
        <v/>
      </c>
      <c r="AV18" s="182" t="str">
        <f>IF(animals!AH64&gt;0,animals!AH64,"")</f>
        <v/>
      </c>
      <c r="AW18" s="182" t="str">
        <f>IF(animals!AH65&gt;0,animals!AH65,"")</f>
        <v/>
      </c>
      <c r="AX18" s="182" t="str">
        <f>IF(animals!AH66&gt;0,animals!AH66,"")</f>
        <v/>
      </c>
      <c r="AY18" s="182" t="str">
        <f>IF(animals!AH68&gt;0,animals!AH68,"")</f>
        <v/>
      </c>
    </row>
    <row r="19" spans="1:51" x14ac:dyDescent="0.2">
      <c r="A19" s="190" t="str">
        <f t="shared" si="0"/>
        <v>Adropion fagineum n.sp.</v>
      </c>
      <c r="B19" s="191" t="str">
        <f t="shared" si="0"/>
        <v>IT.232</v>
      </c>
      <c r="C19" s="195">
        <f>animals!AJ1</f>
        <v>18</v>
      </c>
      <c r="D19" s="186" t="str">
        <f>IF(animals!AJ3&gt;0,animals!AJ3,"")</f>
        <v/>
      </c>
      <c r="E19" s="182" t="str">
        <f>IF(animals!AJ5&gt;0,animals!AJ5,"")</f>
        <v/>
      </c>
      <c r="F19" s="182" t="str">
        <f>IF(animals!AJ6&gt;0,animals!AJ6,"")</f>
        <v/>
      </c>
      <c r="G19" s="187" t="str">
        <f>IF(animals!AJ7&gt;0,animals!AJ7,"")</f>
        <v/>
      </c>
      <c r="H19" s="187" t="str">
        <f>IF(animals!AJ8&gt;0,animals!AJ8,"")</f>
        <v/>
      </c>
      <c r="I19" s="187" t="str">
        <f>IF(animals!AJ9&gt;0,animals!AJ9,"")</f>
        <v/>
      </c>
      <c r="J19" s="187" t="str">
        <f>IF(animals!AJ10&gt;0,animals!AJ10,"")</f>
        <v/>
      </c>
      <c r="K19" s="187" t="str">
        <f>IF(animals!AJ11&gt;0,animals!AJ11,"")</f>
        <v/>
      </c>
      <c r="L19" s="188" t="e">
        <f>IF(animals!#REF!&gt;0,animals!#REF!,"")</f>
        <v>#REF!</v>
      </c>
      <c r="M19" s="189" t="str">
        <f>IF(animals!AJ13&gt;0,animals!AJ13,"")</f>
        <v/>
      </c>
      <c r="N19" s="187" t="str">
        <f>IF(animals!AJ14&gt;0,animals!AJ14,"")</f>
        <v/>
      </c>
      <c r="O19" s="187" t="e">
        <f>IF(animals!#REF!&gt;0,animals!#REF!,"")</f>
        <v>#REF!</v>
      </c>
      <c r="P19" s="187" t="str">
        <f>IF(animals!AJ15&gt;0,animals!AJ15,"")</f>
        <v/>
      </c>
      <c r="Q19" s="187" t="e">
        <f>IF(animals!#REF!&gt;0,animals!#REF!,"")</f>
        <v>#REF!</v>
      </c>
      <c r="R19" s="187" t="str">
        <f>IF(animals!AJ16&gt;0,animals!AJ16,"")</f>
        <v/>
      </c>
      <c r="S19" s="187" t="str">
        <f>IF(animals!AJ17&gt;0,animals!AJ17,"")</f>
        <v/>
      </c>
      <c r="T19" s="182" t="str">
        <f>IF(animals!AJ19&gt;0,animals!AJ19,"")</f>
        <v/>
      </c>
      <c r="U19" s="182" t="str">
        <f>IF(animals!AJ20&gt;0,animals!AJ20,"")</f>
        <v/>
      </c>
      <c r="V19" s="187" t="str">
        <f>IF(animals!AJ21&gt;0,animals!AJ21,"")</f>
        <v/>
      </c>
      <c r="W19" s="187" t="str">
        <f>IF(animals!AJ23&gt;0,animals!AJ23,"")</f>
        <v/>
      </c>
      <c r="X19" s="187" t="str">
        <f>IF(animals!AJ25&gt;0,animals!AJ25,"")</f>
        <v/>
      </c>
      <c r="Y19" s="187" t="str">
        <f>IF(animals!AJ26&gt;0,animals!AJ26,"")</f>
        <v/>
      </c>
      <c r="Z19" s="187" t="str">
        <f>IF(animals!AJ27&gt;0,animals!AJ27,"")</f>
        <v/>
      </c>
      <c r="AA19" s="187" t="str">
        <f>IF(animals!AJ28&gt;0,animals!AJ28,"")</f>
        <v/>
      </c>
      <c r="AB19" s="182" t="str">
        <f>IF(animals!AJ32&gt;0,animals!AJ32,"")</f>
        <v/>
      </c>
      <c r="AC19" s="182" t="str">
        <f>IF(animals!AJ33&gt;0,animals!AJ33,"")</f>
        <v/>
      </c>
      <c r="AD19" s="182" t="str">
        <f>IF(animals!AJ34&gt;0,animals!AJ34,"")</f>
        <v/>
      </c>
      <c r="AE19" s="182" t="str">
        <f>IF(animals!AJ36&gt;0,animals!AJ36,"")</f>
        <v/>
      </c>
      <c r="AF19" s="182" t="str">
        <f>IF(animals!AJ38&gt;0,animals!AJ38,"")</f>
        <v/>
      </c>
      <c r="AG19" s="187" t="str">
        <f>IF(animals!AJ39&gt;0,animals!AJ39,"")</f>
        <v/>
      </c>
      <c r="AH19" s="187" t="str">
        <f>IF(animals!AJ40&gt;0,animals!AJ40,"")</f>
        <v/>
      </c>
      <c r="AI19" s="187" t="str">
        <f>IF(animals!AJ41&gt;0,animals!AJ41,"")</f>
        <v/>
      </c>
      <c r="AJ19" s="182" t="str">
        <f>IF(animals!AJ45&gt;0,animals!AJ45,"")</f>
        <v/>
      </c>
      <c r="AK19" s="182" t="str">
        <f>IF(animals!AJ46&gt;0,animals!AJ46,"")</f>
        <v/>
      </c>
      <c r="AL19" s="182" t="str">
        <f>IF(animals!AJ47&gt;0,animals!AJ47,"")</f>
        <v/>
      </c>
      <c r="AM19" s="182" t="str">
        <f>IF(animals!AJ49&gt;0,animals!AJ49,"")</f>
        <v/>
      </c>
      <c r="AN19" s="182" t="str">
        <f>IF(animals!AJ51&gt;0,animals!AJ51,"")</f>
        <v/>
      </c>
      <c r="AO19" s="182" t="str">
        <f>IF(animals!AJ52&gt;0,animals!AJ52,"")</f>
        <v/>
      </c>
      <c r="AP19" s="182" t="str">
        <f>IF(animals!AJ53&gt;0,animals!AJ53,"")</f>
        <v/>
      </c>
      <c r="AQ19" s="182" t="str">
        <f>IF(animals!AJ55&gt;0,animals!AJ55,"")</f>
        <v/>
      </c>
      <c r="AR19" s="182" t="str">
        <f>IF(animals!AJ58&gt;0,animals!AJ58,"")</f>
        <v/>
      </c>
      <c r="AS19" s="182" t="str">
        <f>IF(animals!AJ59&gt;0,animals!AJ59,"")</f>
        <v/>
      </c>
      <c r="AT19" s="182" t="str">
        <f>IF(animals!AJ60&gt;0,animals!AJ60,"")</f>
        <v/>
      </c>
      <c r="AU19" s="182" t="str">
        <f>IF(animals!AJ62&gt;0,animals!AJ62,"")</f>
        <v/>
      </c>
      <c r="AV19" s="182" t="str">
        <f>IF(animals!AJ64&gt;0,animals!AJ64,"")</f>
        <v/>
      </c>
      <c r="AW19" s="182" t="str">
        <f>IF(animals!AJ65&gt;0,animals!AJ65,"")</f>
        <v/>
      </c>
      <c r="AX19" s="182" t="str">
        <f>IF(animals!AJ66&gt;0,animals!AJ66,"")</f>
        <v/>
      </c>
      <c r="AY19" s="182" t="str">
        <f>IF(animals!AJ68&gt;0,animals!AJ68,"")</f>
        <v/>
      </c>
    </row>
    <row r="20" spans="1:51" x14ac:dyDescent="0.2">
      <c r="A20" s="190" t="str">
        <f t="shared" ref="A20:B31" si="1">A$2</f>
        <v>Adropion fagineum n.sp.</v>
      </c>
      <c r="B20" s="191" t="str">
        <f t="shared" si="1"/>
        <v>IT.232</v>
      </c>
      <c r="C20" s="195">
        <f>animals!AL1</f>
        <v>19</v>
      </c>
      <c r="D20" s="186" t="str">
        <f>IF(animals!AL3&gt;0,animals!AL3,"")</f>
        <v/>
      </c>
      <c r="E20" s="182" t="str">
        <f>IF(animals!AL5&gt;0,animals!AL5,"")</f>
        <v/>
      </c>
      <c r="F20" s="182" t="str">
        <f>IF(animals!AL6&gt;0,animals!AL6,"")</f>
        <v/>
      </c>
      <c r="G20" s="187" t="str">
        <f>IF(animals!AL7&gt;0,animals!AL7,"")</f>
        <v/>
      </c>
      <c r="H20" s="187" t="str">
        <f>IF(animals!AL8&gt;0,animals!AL8,"")</f>
        <v/>
      </c>
      <c r="I20" s="187" t="str">
        <f>IF(animals!AL9&gt;0,animals!AL9,"")</f>
        <v/>
      </c>
      <c r="J20" s="187" t="str">
        <f>IF(animals!AL10&gt;0,animals!AL10,"")</f>
        <v/>
      </c>
      <c r="K20" s="187" t="str">
        <f>IF(animals!AL11&gt;0,animals!AL11,"")</f>
        <v/>
      </c>
      <c r="L20" s="188" t="e">
        <f>IF(animals!#REF!&gt;0,animals!#REF!,"")</f>
        <v>#REF!</v>
      </c>
      <c r="M20" s="189" t="str">
        <f>IF(animals!AL13&gt;0,animals!AL13,"")</f>
        <v/>
      </c>
      <c r="N20" s="187" t="str">
        <f>IF(animals!AL14&gt;0,animals!AL14,"")</f>
        <v/>
      </c>
      <c r="O20" s="187" t="e">
        <f>IF(animals!#REF!&gt;0,animals!#REF!,"")</f>
        <v>#REF!</v>
      </c>
      <c r="P20" s="187" t="str">
        <f>IF(animals!AL15&gt;0,animals!AL15,"")</f>
        <v/>
      </c>
      <c r="Q20" s="187" t="e">
        <f>IF(animals!#REF!&gt;0,animals!#REF!,"")</f>
        <v>#REF!</v>
      </c>
      <c r="R20" s="187" t="str">
        <f>IF(animals!AL16&gt;0,animals!AL16,"")</f>
        <v/>
      </c>
      <c r="S20" s="187" t="str">
        <f>IF(animals!AL17&gt;0,animals!AL17,"")</f>
        <v/>
      </c>
      <c r="T20" s="182" t="str">
        <f>IF(animals!AL19&gt;0,animals!AL19,"")</f>
        <v/>
      </c>
      <c r="U20" s="182" t="str">
        <f>IF(animals!AL20&gt;0,animals!AL20,"")</f>
        <v/>
      </c>
      <c r="V20" s="187" t="str">
        <f>IF(animals!AL21&gt;0,animals!AL21,"")</f>
        <v/>
      </c>
      <c r="W20" s="187" t="str">
        <f>IF(animals!AL23&gt;0,animals!AL23,"")</f>
        <v/>
      </c>
      <c r="X20" s="187" t="str">
        <f>IF(animals!AL25&gt;0,animals!AL25,"")</f>
        <v/>
      </c>
      <c r="Y20" s="187" t="str">
        <f>IF(animals!AL26&gt;0,animals!AL26,"")</f>
        <v/>
      </c>
      <c r="Z20" s="187" t="str">
        <f>IF(animals!AL27&gt;0,animals!AL27,"")</f>
        <v/>
      </c>
      <c r="AA20" s="187" t="str">
        <f>IF(animals!AL28&gt;0,animals!AL28,"")</f>
        <v/>
      </c>
      <c r="AB20" s="182" t="str">
        <f>IF(animals!AL32&gt;0,animals!AL32,"")</f>
        <v/>
      </c>
      <c r="AC20" s="182" t="str">
        <f>IF(animals!AL33&gt;0,animals!AL33,"")</f>
        <v/>
      </c>
      <c r="AD20" s="182" t="str">
        <f>IF(animals!AL34&gt;0,animals!AL34,"")</f>
        <v/>
      </c>
      <c r="AE20" s="182" t="str">
        <f>IF(animals!AL36&gt;0,animals!AL36,"")</f>
        <v/>
      </c>
      <c r="AF20" s="182" t="str">
        <f>IF(animals!AL38&gt;0,animals!AL38,"")</f>
        <v/>
      </c>
      <c r="AG20" s="187" t="str">
        <f>IF(animals!AL39&gt;0,animals!AL39,"")</f>
        <v/>
      </c>
      <c r="AH20" s="187" t="str">
        <f>IF(animals!AL40&gt;0,animals!AL40,"")</f>
        <v/>
      </c>
      <c r="AI20" s="187" t="str">
        <f>IF(animals!AL41&gt;0,animals!AL41,"")</f>
        <v/>
      </c>
      <c r="AJ20" s="182" t="str">
        <f>IF(animals!AL45&gt;0,animals!AL45,"")</f>
        <v/>
      </c>
      <c r="AK20" s="182" t="str">
        <f>IF(animals!AL46&gt;0,animals!AL46,"")</f>
        <v/>
      </c>
      <c r="AL20" s="182" t="str">
        <f>IF(animals!AL47&gt;0,animals!AL47,"")</f>
        <v/>
      </c>
      <c r="AM20" s="182" t="str">
        <f>IF(animals!AL49&gt;0,animals!AL49,"")</f>
        <v/>
      </c>
      <c r="AN20" s="182" t="str">
        <f>IF(animals!AL51&gt;0,animals!AL51,"")</f>
        <v/>
      </c>
      <c r="AO20" s="182" t="str">
        <f>IF(animals!AL52&gt;0,animals!AL52,"")</f>
        <v/>
      </c>
      <c r="AP20" s="182" t="str">
        <f>IF(animals!AL53&gt;0,animals!AL53,"")</f>
        <v/>
      </c>
      <c r="AQ20" s="182" t="str">
        <f>IF(animals!AL55&gt;0,animals!AL55,"")</f>
        <v/>
      </c>
      <c r="AR20" s="182" t="str">
        <f>IF(animals!AL58&gt;0,animals!AL58,"")</f>
        <v/>
      </c>
      <c r="AS20" s="182" t="str">
        <f>IF(animals!AL59&gt;0,animals!AL59,"")</f>
        <v/>
      </c>
      <c r="AT20" s="182" t="str">
        <f>IF(animals!AL60&gt;0,animals!AL60,"")</f>
        <v/>
      </c>
      <c r="AU20" s="182" t="str">
        <f>IF(animals!AL62&gt;0,animals!AL62,"")</f>
        <v/>
      </c>
      <c r="AV20" s="182" t="str">
        <f>IF(animals!AL64&gt;0,animals!AL64,"")</f>
        <v/>
      </c>
      <c r="AW20" s="182" t="str">
        <f>IF(animals!AL65&gt;0,animals!AL65,"")</f>
        <v/>
      </c>
      <c r="AX20" s="182" t="str">
        <f>IF(animals!AL66&gt;0,animals!AL66,"")</f>
        <v/>
      </c>
      <c r="AY20" s="182" t="str">
        <f>IF(animals!AL68&gt;0,animals!AL68,"")</f>
        <v/>
      </c>
    </row>
    <row r="21" spans="1:51" x14ac:dyDescent="0.2">
      <c r="A21" s="190" t="str">
        <f t="shared" si="1"/>
        <v>Adropion fagineum n.sp.</v>
      </c>
      <c r="B21" s="191" t="str">
        <f t="shared" si="1"/>
        <v>IT.232</v>
      </c>
      <c r="C21" s="195">
        <f>animals!AN1</f>
        <v>20</v>
      </c>
      <c r="D21" s="186" t="str">
        <f>IF(animals!AN3&gt;0,animals!AN3,"")</f>
        <v/>
      </c>
      <c r="E21" s="182" t="str">
        <f>IF(animals!AN5&gt;0,animals!AN5,"")</f>
        <v/>
      </c>
      <c r="F21" s="182" t="str">
        <f>IF(animals!AN6&gt;0,animals!AN6,"")</f>
        <v/>
      </c>
      <c r="G21" s="187" t="str">
        <f>IF(animals!AN7&gt;0,animals!AN7,"")</f>
        <v/>
      </c>
      <c r="H21" s="187" t="str">
        <f>IF(animals!AN8&gt;0,animals!AN8,"")</f>
        <v/>
      </c>
      <c r="I21" s="187" t="str">
        <f>IF(animals!AN9&gt;0,animals!AN9,"")</f>
        <v/>
      </c>
      <c r="J21" s="187" t="str">
        <f>IF(animals!AN10&gt;0,animals!AN10,"")</f>
        <v/>
      </c>
      <c r="K21" s="187" t="str">
        <f>IF(animals!AN11&gt;0,animals!AN11,"")</f>
        <v/>
      </c>
      <c r="L21" s="188" t="e">
        <f>IF(animals!#REF!&gt;0,animals!#REF!,"")</f>
        <v>#REF!</v>
      </c>
      <c r="M21" s="189" t="str">
        <f>IF(animals!AN13&gt;0,animals!AN13,"")</f>
        <v/>
      </c>
      <c r="N21" s="187" t="str">
        <f>IF(animals!AN14&gt;0,animals!AN14,"")</f>
        <v/>
      </c>
      <c r="O21" s="187" t="e">
        <f>IF(animals!#REF!&gt;0,animals!#REF!,"")</f>
        <v>#REF!</v>
      </c>
      <c r="P21" s="187" t="str">
        <f>IF(animals!AN15&gt;0,animals!AN15,"")</f>
        <v/>
      </c>
      <c r="Q21" s="187" t="e">
        <f>IF(animals!#REF!&gt;0,animals!#REF!,"")</f>
        <v>#REF!</v>
      </c>
      <c r="R21" s="187" t="str">
        <f>IF(animals!AN16&gt;0,animals!AN16,"")</f>
        <v/>
      </c>
      <c r="S21" s="187" t="str">
        <f>IF(animals!AN17&gt;0,animals!AN17,"")</f>
        <v/>
      </c>
      <c r="T21" s="182" t="str">
        <f>IF(animals!AN19&gt;0,animals!AN19,"")</f>
        <v/>
      </c>
      <c r="U21" s="182" t="str">
        <f>IF(animals!AN20&gt;0,animals!AN20,"")</f>
        <v/>
      </c>
      <c r="V21" s="187" t="str">
        <f>IF(animals!AN21&gt;0,animals!AN21,"")</f>
        <v/>
      </c>
      <c r="W21" s="187" t="str">
        <f>IF(animals!AN23&gt;0,animals!AN23,"")</f>
        <v/>
      </c>
      <c r="X21" s="187" t="str">
        <f>IF(animals!AN25&gt;0,animals!AN25,"")</f>
        <v/>
      </c>
      <c r="Y21" s="187" t="str">
        <f>IF(animals!AN26&gt;0,animals!AN26,"")</f>
        <v/>
      </c>
      <c r="Z21" s="187" t="str">
        <f>IF(animals!AN27&gt;0,animals!AN27,"")</f>
        <v/>
      </c>
      <c r="AA21" s="187" t="str">
        <f>IF(animals!AN28&gt;0,animals!AN28,"")</f>
        <v/>
      </c>
      <c r="AB21" s="182" t="str">
        <f>IF(animals!AN32&gt;0,animals!AN32,"")</f>
        <v/>
      </c>
      <c r="AC21" s="182" t="str">
        <f>IF(animals!AN33&gt;0,animals!AN33,"")</f>
        <v/>
      </c>
      <c r="AD21" s="182" t="str">
        <f>IF(animals!AN34&gt;0,animals!AN34,"")</f>
        <v/>
      </c>
      <c r="AE21" s="182" t="str">
        <f>IF(animals!AN36&gt;0,animals!AN36,"")</f>
        <v/>
      </c>
      <c r="AF21" s="182" t="str">
        <f>IF(animals!AN38&gt;0,animals!AN38,"")</f>
        <v/>
      </c>
      <c r="AG21" s="187" t="str">
        <f>IF(animals!AN39&gt;0,animals!AN39,"")</f>
        <v/>
      </c>
      <c r="AH21" s="187" t="str">
        <f>IF(animals!AN40&gt;0,animals!AN40,"")</f>
        <v/>
      </c>
      <c r="AI21" s="187" t="str">
        <f>IF(animals!AN41&gt;0,animals!AN41,"")</f>
        <v/>
      </c>
      <c r="AJ21" s="182" t="str">
        <f>IF(animals!AN45&gt;0,animals!AN45,"")</f>
        <v/>
      </c>
      <c r="AK21" s="182" t="str">
        <f>IF(animals!AN46&gt;0,animals!AN46,"")</f>
        <v/>
      </c>
      <c r="AL21" s="182" t="str">
        <f>IF(animals!AN47&gt;0,animals!AN47,"")</f>
        <v/>
      </c>
      <c r="AM21" s="182" t="str">
        <f>IF(animals!AN49&gt;0,animals!AN49,"")</f>
        <v/>
      </c>
      <c r="AN21" s="182" t="str">
        <f>IF(animals!AN51&gt;0,animals!AN51,"")</f>
        <v/>
      </c>
      <c r="AO21" s="182" t="str">
        <f>IF(animals!AN52&gt;0,animals!AN52,"")</f>
        <v/>
      </c>
      <c r="AP21" s="182" t="str">
        <f>IF(animals!AN53&gt;0,animals!AN53,"")</f>
        <v/>
      </c>
      <c r="AQ21" s="182" t="str">
        <f>IF(animals!AN55&gt;0,animals!AN55,"")</f>
        <v/>
      </c>
      <c r="AR21" s="182" t="str">
        <f>IF(animals!AN58&gt;0,animals!AN58,"")</f>
        <v/>
      </c>
      <c r="AS21" s="182" t="str">
        <f>IF(animals!AN59&gt;0,animals!AN59,"")</f>
        <v/>
      </c>
      <c r="AT21" s="182" t="str">
        <f>IF(animals!AN60&gt;0,animals!AN60,"")</f>
        <v/>
      </c>
      <c r="AU21" s="182" t="str">
        <f>IF(animals!AN62&gt;0,animals!AN62,"")</f>
        <v/>
      </c>
      <c r="AV21" s="182" t="str">
        <f>IF(animals!AN64&gt;0,animals!AN64,"")</f>
        <v/>
      </c>
      <c r="AW21" s="182" t="str">
        <f>IF(animals!AN65&gt;0,animals!AN65,"")</f>
        <v/>
      </c>
      <c r="AX21" s="182" t="str">
        <f>IF(animals!AN66&gt;0,animals!AN66,"")</f>
        <v/>
      </c>
      <c r="AY21" s="182" t="str">
        <f>IF(animals!AN68&gt;0,animals!AN68,"")</f>
        <v/>
      </c>
    </row>
    <row r="22" spans="1:51" x14ac:dyDescent="0.2">
      <c r="A22" s="190" t="str">
        <f t="shared" si="1"/>
        <v>Adropion fagineum n.sp.</v>
      </c>
      <c r="B22" s="191" t="str">
        <f t="shared" si="1"/>
        <v>IT.232</v>
      </c>
      <c r="C22" s="195">
        <f>animals!AP1</f>
        <v>21</v>
      </c>
      <c r="D22" s="186" t="str">
        <f>IF(animals!AP3&gt;0,animals!AP3,"")</f>
        <v/>
      </c>
      <c r="E22" s="182" t="str">
        <f>IF(animals!AP5&gt;0,animals!AP5,"")</f>
        <v/>
      </c>
      <c r="F22" s="182" t="str">
        <f>IF(animals!AP6&gt;0,animals!AP6,"")</f>
        <v/>
      </c>
      <c r="G22" s="187" t="str">
        <f>IF(animals!AP7&gt;0,animals!AP7,"")</f>
        <v/>
      </c>
      <c r="H22" s="187" t="str">
        <f>IF(animals!AP8&gt;0,animals!AP8,"")</f>
        <v/>
      </c>
      <c r="I22" s="187" t="str">
        <f>IF(animals!AP9&gt;0,animals!AP9,"")</f>
        <v/>
      </c>
      <c r="J22" s="187" t="str">
        <f>IF(animals!AP10&gt;0,animals!AP10,"")</f>
        <v/>
      </c>
      <c r="K22" s="187" t="str">
        <f>IF(animals!AP11&gt;0,animals!AP11,"")</f>
        <v/>
      </c>
      <c r="L22" s="188" t="e">
        <f>IF(animals!#REF!&gt;0,animals!#REF!,"")</f>
        <v>#REF!</v>
      </c>
      <c r="M22" s="189" t="str">
        <f>IF(animals!AP13&gt;0,animals!AP13,"")</f>
        <v/>
      </c>
      <c r="N22" s="187" t="str">
        <f>IF(animals!AP14&gt;0,animals!AP14,"")</f>
        <v/>
      </c>
      <c r="O22" s="187" t="e">
        <f>IF(animals!#REF!&gt;0,animals!#REF!,"")</f>
        <v>#REF!</v>
      </c>
      <c r="P22" s="187" t="str">
        <f>IF(animals!AP15&gt;0,animals!AP15,"")</f>
        <v/>
      </c>
      <c r="Q22" s="187" t="e">
        <f>IF(animals!#REF!&gt;0,animals!#REF!,"")</f>
        <v>#REF!</v>
      </c>
      <c r="R22" s="187" t="str">
        <f>IF(animals!AP16&gt;0,animals!AP16,"")</f>
        <v/>
      </c>
      <c r="S22" s="187" t="str">
        <f>IF(animals!AP17&gt;0,animals!AP17,"")</f>
        <v/>
      </c>
      <c r="T22" s="182" t="str">
        <f>IF(animals!AP19&gt;0,animals!AP19,"")</f>
        <v/>
      </c>
      <c r="U22" s="182" t="str">
        <f>IF(animals!AP20&gt;0,animals!AP20,"")</f>
        <v/>
      </c>
      <c r="V22" s="187" t="str">
        <f>IF(animals!AP21&gt;0,animals!AP21,"")</f>
        <v/>
      </c>
      <c r="W22" s="187" t="str">
        <f>IF(animals!AP23&gt;0,animals!AP23,"")</f>
        <v/>
      </c>
      <c r="X22" s="187" t="str">
        <f>IF(animals!AP25&gt;0,animals!AP25,"")</f>
        <v/>
      </c>
      <c r="Y22" s="187" t="str">
        <f>IF(animals!AP26&gt;0,animals!AP26,"")</f>
        <v/>
      </c>
      <c r="Z22" s="187" t="str">
        <f>IF(animals!AP27&gt;0,animals!AP27,"")</f>
        <v/>
      </c>
      <c r="AA22" s="187" t="str">
        <f>IF(animals!AP28&gt;0,animals!AP28,"")</f>
        <v/>
      </c>
      <c r="AB22" s="182" t="str">
        <f>IF(animals!AP32&gt;0,animals!AP32,"")</f>
        <v/>
      </c>
      <c r="AC22" s="182" t="str">
        <f>IF(animals!AP33&gt;0,animals!AP33,"")</f>
        <v/>
      </c>
      <c r="AD22" s="182" t="str">
        <f>IF(animals!AP34&gt;0,animals!AP34,"")</f>
        <v/>
      </c>
      <c r="AE22" s="182" t="str">
        <f>IF(animals!AP36&gt;0,animals!AP36,"")</f>
        <v/>
      </c>
      <c r="AF22" s="182" t="str">
        <f>IF(animals!AP38&gt;0,animals!AP38,"")</f>
        <v/>
      </c>
      <c r="AG22" s="187" t="str">
        <f>IF(animals!AP39&gt;0,animals!AP39,"")</f>
        <v/>
      </c>
      <c r="AH22" s="187" t="str">
        <f>IF(animals!AP40&gt;0,animals!AP40,"")</f>
        <v/>
      </c>
      <c r="AI22" s="187" t="str">
        <f>IF(animals!AP41&gt;0,animals!AP41,"")</f>
        <v/>
      </c>
      <c r="AJ22" s="182" t="str">
        <f>IF(animals!AP45&gt;0,animals!AP45,"")</f>
        <v/>
      </c>
      <c r="AK22" s="182" t="str">
        <f>IF(animals!AP46&gt;0,animals!AP46,"")</f>
        <v/>
      </c>
      <c r="AL22" s="182" t="str">
        <f>IF(animals!AP47&gt;0,animals!AP47,"")</f>
        <v/>
      </c>
      <c r="AM22" s="182" t="str">
        <f>IF(animals!AP49&gt;0,animals!AP49,"")</f>
        <v/>
      </c>
      <c r="AN22" s="182" t="str">
        <f>IF(animals!AP51&gt;0,animals!AP51,"")</f>
        <v/>
      </c>
      <c r="AO22" s="182" t="str">
        <f>IF(animals!AP52&gt;0,animals!AP52,"")</f>
        <v/>
      </c>
      <c r="AP22" s="182" t="str">
        <f>IF(animals!AP53&gt;0,animals!AP53,"")</f>
        <v/>
      </c>
      <c r="AQ22" s="182" t="str">
        <f>IF(animals!AP55&gt;0,animals!AP55,"")</f>
        <v/>
      </c>
      <c r="AR22" s="182" t="str">
        <f>IF(animals!AP58&gt;0,animals!AP58,"")</f>
        <v/>
      </c>
      <c r="AS22" s="182" t="str">
        <f>IF(animals!AP59&gt;0,animals!AP59,"")</f>
        <v/>
      </c>
      <c r="AT22" s="182" t="str">
        <f>IF(animals!AP60&gt;0,animals!AP60,"")</f>
        <v/>
      </c>
      <c r="AU22" s="182" t="str">
        <f>IF(animals!AP62&gt;0,animals!AP62,"")</f>
        <v/>
      </c>
      <c r="AV22" s="182" t="str">
        <f>IF(animals!AP64&gt;0,animals!AP64,"")</f>
        <v/>
      </c>
      <c r="AW22" s="182" t="str">
        <f>IF(animals!AP65&gt;0,animals!AP65,"")</f>
        <v/>
      </c>
      <c r="AX22" s="182" t="str">
        <f>IF(animals!AP66&gt;0,animals!AP66,"")</f>
        <v/>
      </c>
      <c r="AY22" s="182" t="str">
        <f>IF(animals!AP68&gt;0,animals!AP68,"")</f>
        <v/>
      </c>
    </row>
    <row r="23" spans="1:51" x14ac:dyDescent="0.2">
      <c r="A23" s="190" t="str">
        <f t="shared" si="1"/>
        <v>Adropion fagineum n.sp.</v>
      </c>
      <c r="B23" s="191" t="str">
        <f t="shared" si="1"/>
        <v>IT.232</v>
      </c>
      <c r="C23" s="195">
        <f>animals!AR1</f>
        <v>22</v>
      </c>
      <c r="D23" s="186" t="str">
        <f>IF(animals!AR3&gt;0,animals!AR3,"")</f>
        <v/>
      </c>
      <c r="E23" s="182" t="str">
        <f>IF(animals!AR5&gt;0,animals!AR5,"")</f>
        <v/>
      </c>
      <c r="F23" s="182" t="str">
        <f>IF(animals!AR6&gt;0,animals!AR6,"")</f>
        <v/>
      </c>
      <c r="G23" s="187" t="str">
        <f>IF(animals!AR7&gt;0,animals!AR7,"")</f>
        <v/>
      </c>
      <c r="H23" s="187" t="str">
        <f>IF(animals!AR8&gt;0,animals!AR8,"")</f>
        <v/>
      </c>
      <c r="I23" s="187" t="str">
        <f>IF(animals!AR9&gt;0,animals!AR9,"")</f>
        <v/>
      </c>
      <c r="J23" s="187" t="str">
        <f>IF(animals!AR10&gt;0,animals!AR10,"")</f>
        <v/>
      </c>
      <c r="K23" s="187" t="str">
        <f>IF(animals!AR11&gt;0,animals!AR11,"")</f>
        <v/>
      </c>
      <c r="L23" s="188" t="e">
        <f>IF(animals!#REF!&gt;0,animals!#REF!,"")</f>
        <v>#REF!</v>
      </c>
      <c r="M23" s="189" t="str">
        <f>IF(animals!AR13&gt;0,animals!AR13,"")</f>
        <v/>
      </c>
      <c r="N23" s="187" t="str">
        <f>IF(animals!AR14&gt;0,animals!AR14,"")</f>
        <v/>
      </c>
      <c r="O23" s="187" t="e">
        <f>IF(animals!#REF!&gt;0,animals!#REF!,"")</f>
        <v>#REF!</v>
      </c>
      <c r="P23" s="187" t="str">
        <f>IF(animals!AR15&gt;0,animals!AR15,"")</f>
        <v/>
      </c>
      <c r="Q23" s="187" t="e">
        <f>IF(animals!#REF!&gt;0,animals!#REF!,"")</f>
        <v>#REF!</v>
      </c>
      <c r="R23" s="187" t="str">
        <f>IF(animals!AR16&gt;0,animals!AR16,"")</f>
        <v/>
      </c>
      <c r="S23" s="187" t="str">
        <f>IF(animals!AR17&gt;0,animals!AR17,"")</f>
        <v/>
      </c>
      <c r="T23" s="182" t="str">
        <f>IF(animals!AR19&gt;0,animals!AR19,"")</f>
        <v/>
      </c>
      <c r="U23" s="182" t="str">
        <f>IF(animals!AR20&gt;0,animals!AR20,"")</f>
        <v/>
      </c>
      <c r="V23" s="187" t="str">
        <f>IF(animals!AR21&gt;0,animals!AR21,"")</f>
        <v/>
      </c>
      <c r="W23" s="187" t="str">
        <f>IF(animals!AR23&gt;0,animals!AR23,"")</f>
        <v/>
      </c>
      <c r="X23" s="187" t="str">
        <f>IF(animals!AR25&gt;0,animals!AR25,"")</f>
        <v/>
      </c>
      <c r="Y23" s="187" t="str">
        <f>IF(animals!AR26&gt;0,animals!AR26,"")</f>
        <v/>
      </c>
      <c r="Z23" s="187" t="str">
        <f>IF(animals!AR27&gt;0,animals!AR27,"")</f>
        <v/>
      </c>
      <c r="AA23" s="187" t="str">
        <f>IF(animals!AR28&gt;0,animals!AR28,"")</f>
        <v/>
      </c>
      <c r="AB23" s="182" t="str">
        <f>IF(animals!AR32&gt;0,animals!AR32,"")</f>
        <v/>
      </c>
      <c r="AC23" s="182" t="str">
        <f>IF(animals!AR33&gt;0,animals!AR33,"")</f>
        <v/>
      </c>
      <c r="AD23" s="182" t="str">
        <f>IF(animals!AR34&gt;0,animals!AR34,"")</f>
        <v/>
      </c>
      <c r="AE23" s="182" t="str">
        <f>IF(animals!AR36&gt;0,animals!AR36,"")</f>
        <v/>
      </c>
      <c r="AF23" s="182" t="str">
        <f>IF(animals!AR38&gt;0,animals!AR38,"")</f>
        <v/>
      </c>
      <c r="AG23" s="187" t="str">
        <f>IF(animals!AR39&gt;0,animals!AR39,"")</f>
        <v/>
      </c>
      <c r="AH23" s="187" t="str">
        <f>IF(animals!AR40&gt;0,animals!AR40,"")</f>
        <v/>
      </c>
      <c r="AI23" s="187" t="str">
        <f>IF(animals!AR41&gt;0,animals!AR41,"")</f>
        <v/>
      </c>
      <c r="AJ23" s="182" t="str">
        <f>IF(animals!AR45&gt;0,animals!AR45,"")</f>
        <v/>
      </c>
      <c r="AK23" s="182" t="str">
        <f>IF(animals!AR46&gt;0,animals!AR46,"")</f>
        <v/>
      </c>
      <c r="AL23" s="182" t="str">
        <f>IF(animals!AR47&gt;0,animals!AR47,"")</f>
        <v/>
      </c>
      <c r="AM23" s="182" t="str">
        <f>IF(animals!AR49&gt;0,animals!AR49,"")</f>
        <v/>
      </c>
      <c r="AN23" s="182" t="str">
        <f>IF(animals!AR51&gt;0,animals!AR51,"")</f>
        <v/>
      </c>
      <c r="AO23" s="182" t="str">
        <f>IF(animals!AR52&gt;0,animals!AR52,"")</f>
        <v/>
      </c>
      <c r="AP23" s="182" t="str">
        <f>IF(animals!AR53&gt;0,animals!AR53,"")</f>
        <v/>
      </c>
      <c r="AQ23" s="182" t="str">
        <f>IF(animals!AR55&gt;0,animals!AR55,"")</f>
        <v/>
      </c>
      <c r="AR23" s="182" t="str">
        <f>IF(animals!AR58&gt;0,animals!AR58,"")</f>
        <v/>
      </c>
      <c r="AS23" s="182" t="str">
        <f>IF(animals!AR59&gt;0,animals!AR59,"")</f>
        <v/>
      </c>
      <c r="AT23" s="182" t="str">
        <f>IF(animals!AR60&gt;0,animals!AR60,"")</f>
        <v/>
      </c>
      <c r="AU23" s="182" t="str">
        <f>IF(animals!AR62&gt;0,animals!AR62,"")</f>
        <v/>
      </c>
      <c r="AV23" s="182" t="str">
        <f>IF(animals!AR64&gt;0,animals!AR64,"")</f>
        <v/>
      </c>
      <c r="AW23" s="182" t="str">
        <f>IF(animals!AR65&gt;0,animals!AR65,"")</f>
        <v/>
      </c>
      <c r="AX23" s="182" t="str">
        <f>IF(animals!AR66&gt;0,animals!AR66,"")</f>
        <v/>
      </c>
      <c r="AY23" s="182" t="str">
        <f>IF(animals!AR68&gt;0,animals!AR68,"")</f>
        <v/>
      </c>
    </row>
    <row r="24" spans="1:51" x14ac:dyDescent="0.2">
      <c r="A24" s="190" t="str">
        <f t="shared" si="1"/>
        <v>Adropion fagineum n.sp.</v>
      </c>
      <c r="B24" s="191" t="str">
        <f t="shared" si="1"/>
        <v>IT.232</v>
      </c>
      <c r="C24" s="195">
        <f>animals!AT1</f>
        <v>23</v>
      </c>
      <c r="D24" s="186" t="str">
        <f>IF(animals!AT3&gt;0,animals!AT3,"")</f>
        <v/>
      </c>
      <c r="E24" s="182" t="str">
        <f>IF(animals!AT5&gt;0,animals!AT5,"")</f>
        <v/>
      </c>
      <c r="F24" s="182" t="str">
        <f>IF(animals!AT6&gt;0,animals!AT6,"")</f>
        <v/>
      </c>
      <c r="G24" s="187" t="str">
        <f>IF(animals!AT7&gt;0,animals!AT7,"")</f>
        <v/>
      </c>
      <c r="H24" s="187" t="str">
        <f>IF(animals!AT8&gt;0,animals!AT8,"")</f>
        <v/>
      </c>
      <c r="I24" s="187" t="str">
        <f>IF(animals!AT9&gt;0,animals!AT9,"")</f>
        <v/>
      </c>
      <c r="J24" s="187" t="str">
        <f>IF(animals!AT10&gt;0,animals!AT10,"")</f>
        <v/>
      </c>
      <c r="K24" s="187" t="str">
        <f>IF(animals!AT11&gt;0,animals!AT11,"")</f>
        <v/>
      </c>
      <c r="L24" s="188" t="e">
        <f>IF(animals!#REF!&gt;0,animals!#REF!,"")</f>
        <v>#REF!</v>
      </c>
      <c r="M24" s="189" t="str">
        <f>IF(animals!AT13&gt;0,animals!AT13,"")</f>
        <v/>
      </c>
      <c r="N24" s="187" t="str">
        <f>IF(animals!AT14&gt;0,animals!AT14,"")</f>
        <v/>
      </c>
      <c r="O24" s="187" t="e">
        <f>IF(animals!#REF!&gt;0,animals!#REF!,"")</f>
        <v>#REF!</v>
      </c>
      <c r="P24" s="187" t="str">
        <f>IF(animals!AT15&gt;0,animals!AT15,"")</f>
        <v/>
      </c>
      <c r="Q24" s="187" t="e">
        <f>IF(animals!#REF!&gt;0,animals!#REF!,"")</f>
        <v>#REF!</v>
      </c>
      <c r="R24" s="187" t="str">
        <f>IF(animals!AT16&gt;0,animals!AT16,"")</f>
        <v/>
      </c>
      <c r="S24" s="187" t="str">
        <f>IF(animals!AT17&gt;0,animals!AT17,"")</f>
        <v/>
      </c>
      <c r="T24" s="182" t="str">
        <f>IF(animals!AT19&gt;0,animals!AT19,"")</f>
        <v/>
      </c>
      <c r="U24" s="182" t="str">
        <f>IF(animals!AT20&gt;0,animals!AT20,"")</f>
        <v/>
      </c>
      <c r="V24" s="187" t="str">
        <f>IF(animals!AT21&gt;0,animals!AT21,"")</f>
        <v/>
      </c>
      <c r="W24" s="187" t="str">
        <f>IF(animals!AT23&gt;0,animals!AT23,"")</f>
        <v/>
      </c>
      <c r="X24" s="187" t="str">
        <f>IF(animals!AT25&gt;0,animals!AT25,"")</f>
        <v/>
      </c>
      <c r="Y24" s="187" t="str">
        <f>IF(animals!AT26&gt;0,animals!AT26,"")</f>
        <v/>
      </c>
      <c r="Z24" s="187" t="str">
        <f>IF(animals!AT27&gt;0,animals!AT27,"")</f>
        <v/>
      </c>
      <c r="AA24" s="187" t="str">
        <f>IF(animals!AT28&gt;0,animals!AT28,"")</f>
        <v/>
      </c>
      <c r="AB24" s="182" t="str">
        <f>IF(animals!AT32&gt;0,animals!AT32,"")</f>
        <v/>
      </c>
      <c r="AC24" s="182" t="str">
        <f>IF(animals!AT33&gt;0,animals!AT33,"")</f>
        <v/>
      </c>
      <c r="AD24" s="182" t="str">
        <f>IF(animals!AT34&gt;0,animals!AT34,"")</f>
        <v/>
      </c>
      <c r="AE24" s="182" t="str">
        <f>IF(animals!AT36&gt;0,animals!AT36,"")</f>
        <v/>
      </c>
      <c r="AF24" s="182" t="str">
        <f>IF(animals!AT38&gt;0,animals!AT38,"")</f>
        <v/>
      </c>
      <c r="AG24" s="187" t="str">
        <f>IF(animals!AT39&gt;0,animals!AT39,"")</f>
        <v/>
      </c>
      <c r="AH24" s="187" t="str">
        <f>IF(animals!AT40&gt;0,animals!AT40,"")</f>
        <v/>
      </c>
      <c r="AI24" s="187" t="str">
        <f>IF(animals!AT41&gt;0,animals!AT41,"")</f>
        <v/>
      </c>
      <c r="AJ24" s="182" t="str">
        <f>IF(animals!AT45&gt;0,animals!AT45,"")</f>
        <v/>
      </c>
      <c r="AK24" s="182" t="str">
        <f>IF(animals!AT46&gt;0,animals!AT46,"")</f>
        <v/>
      </c>
      <c r="AL24" s="182" t="str">
        <f>IF(animals!AT47&gt;0,animals!AT47,"")</f>
        <v/>
      </c>
      <c r="AM24" s="182" t="str">
        <f>IF(animals!AT49&gt;0,animals!AT49,"")</f>
        <v/>
      </c>
      <c r="AN24" s="182" t="str">
        <f>IF(animals!AT51&gt;0,animals!AT51,"")</f>
        <v/>
      </c>
      <c r="AO24" s="182" t="str">
        <f>IF(animals!AT52&gt;0,animals!AT52,"")</f>
        <v/>
      </c>
      <c r="AP24" s="182" t="str">
        <f>IF(animals!AT53&gt;0,animals!AT53,"")</f>
        <v/>
      </c>
      <c r="AQ24" s="182" t="str">
        <f>IF(animals!AT55&gt;0,animals!AT55,"")</f>
        <v/>
      </c>
      <c r="AR24" s="182" t="str">
        <f>IF(animals!AT58&gt;0,animals!AT58,"")</f>
        <v/>
      </c>
      <c r="AS24" s="182" t="str">
        <f>IF(animals!AT59&gt;0,animals!AT59,"")</f>
        <v/>
      </c>
      <c r="AT24" s="182" t="str">
        <f>IF(animals!AT60&gt;0,animals!AT60,"")</f>
        <v/>
      </c>
      <c r="AU24" s="182" t="str">
        <f>IF(animals!AT62&gt;0,animals!AT62,"")</f>
        <v/>
      </c>
      <c r="AV24" s="182" t="str">
        <f>IF(animals!AT64&gt;0,animals!AT64,"")</f>
        <v/>
      </c>
      <c r="AW24" s="182" t="str">
        <f>IF(animals!AT65&gt;0,animals!AT65,"")</f>
        <v/>
      </c>
      <c r="AX24" s="182" t="str">
        <f>IF(animals!AT66&gt;0,animals!AT66,"")</f>
        <v/>
      </c>
      <c r="AY24" s="182" t="str">
        <f>IF(animals!AT68&gt;0,animals!AT68,"")</f>
        <v/>
      </c>
    </row>
    <row r="25" spans="1:51" x14ac:dyDescent="0.2">
      <c r="A25" s="190" t="str">
        <f t="shared" si="1"/>
        <v>Adropion fagineum n.sp.</v>
      </c>
      <c r="B25" s="191" t="str">
        <f t="shared" si="1"/>
        <v>IT.232</v>
      </c>
      <c r="C25" s="195">
        <f>animals!AV1</f>
        <v>24</v>
      </c>
      <c r="D25" s="186" t="str">
        <f>IF(animals!AV3&gt;0,animals!AV3,"")</f>
        <v/>
      </c>
      <c r="E25" s="182" t="str">
        <f>IF(animals!AV5&gt;0,animals!AV5,"")</f>
        <v/>
      </c>
      <c r="F25" s="182" t="str">
        <f>IF(animals!AV6&gt;0,animals!AV6,"")</f>
        <v/>
      </c>
      <c r="G25" s="187" t="str">
        <f>IF(animals!AV7&gt;0,animals!AV7,"")</f>
        <v/>
      </c>
      <c r="H25" s="187" t="str">
        <f>IF(animals!AV8&gt;0,animals!AV8,"")</f>
        <v/>
      </c>
      <c r="I25" s="187" t="str">
        <f>IF(animals!AV9&gt;0,animals!AV9,"")</f>
        <v/>
      </c>
      <c r="J25" s="187" t="str">
        <f>IF(animals!AV10&gt;0,animals!AV10,"")</f>
        <v/>
      </c>
      <c r="K25" s="187" t="str">
        <f>IF(animals!AV11&gt;0,animals!AV11,"")</f>
        <v/>
      </c>
      <c r="L25" s="188" t="e">
        <f>IF(animals!#REF!&gt;0,animals!#REF!,"")</f>
        <v>#REF!</v>
      </c>
      <c r="M25" s="189" t="str">
        <f>IF(animals!AV13&gt;0,animals!AV13,"")</f>
        <v/>
      </c>
      <c r="N25" s="187" t="str">
        <f>IF(animals!AV14&gt;0,animals!AV14,"")</f>
        <v/>
      </c>
      <c r="O25" s="187" t="e">
        <f>IF(animals!#REF!&gt;0,animals!#REF!,"")</f>
        <v>#REF!</v>
      </c>
      <c r="P25" s="187" t="str">
        <f>IF(animals!AV15&gt;0,animals!AV15,"")</f>
        <v/>
      </c>
      <c r="Q25" s="187" t="e">
        <f>IF(animals!#REF!&gt;0,animals!#REF!,"")</f>
        <v>#REF!</v>
      </c>
      <c r="R25" s="187" t="str">
        <f>IF(animals!AV16&gt;0,animals!AV16,"")</f>
        <v/>
      </c>
      <c r="S25" s="187" t="str">
        <f>IF(animals!AV17&gt;0,animals!AV17,"")</f>
        <v/>
      </c>
      <c r="T25" s="182" t="str">
        <f>IF(animals!AV19&gt;0,animals!AV19,"")</f>
        <v/>
      </c>
      <c r="U25" s="182" t="str">
        <f>IF(animals!AV20&gt;0,animals!AV20,"")</f>
        <v/>
      </c>
      <c r="V25" s="187" t="str">
        <f>IF(animals!AV21&gt;0,animals!AV21,"")</f>
        <v/>
      </c>
      <c r="W25" s="187" t="str">
        <f>IF(animals!AV23&gt;0,animals!AV23,"")</f>
        <v/>
      </c>
      <c r="X25" s="187" t="str">
        <f>IF(animals!AV25&gt;0,animals!AV25,"")</f>
        <v/>
      </c>
      <c r="Y25" s="187" t="str">
        <f>IF(animals!AV26&gt;0,animals!AV26,"")</f>
        <v/>
      </c>
      <c r="Z25" s="187" t="str">
        <f>IF(animals!AV27&gt;0,animals!AV27,"")</f>
        <v/>
      </c>
      <c r="AA25" s="187" t="str">
        <f>IF(animals!AV28&gt;0,animals!AV28,"")</f>
        <v/>
      </c>
      <c r="AB25" s="182" t="str">
        <f>IF(animals!AV32&gt;0,animals!AV32,"")</f>
        <v/>
      </c>
      <c r="AC25" s="182" t="str">
        <f>IF(animals!AV33&gt;0,animals!AV33,"")</f>
        <v/>
      </c>
      <c r="AD25" s="182" t="str">
        <f>IF(animals!AV34&gt;0,animals!AV34,"")</f>
        <v/>
      </c>
      <c r="AE25" s="182" t="str">
        <f>IF(animals!AV36&gt;0,animals!AV36,"")</f>
        <v/>
      </c>
      <c r="AF25" s="182" t="str">
        <f>IF(animals!AV38&gt;0,animals!AV38,"")</f>
        <v/>
      </c>
      <c r="AG25" s="187" t="str">
        <f>IF(animals!AV39&gt;0,animals!AV39,"")</f>
        <v/>
      </c>
      <c r="AH25" s="187" t="str">
        <f>IF(animals!AV40&gt;0,animals!AV40,"")</f>
        <v/>
      </c>
      <c r="AI25" s="187" t="str">
        <f>IF(animals!AV41&gt;0,animals!AV41,"")</f>
        <v/>
      </c>
      <c r="AJ25" s="182" t="str">
        <f>IF(animals!AV45&gt;0,animals!AV45,"")</f>
        <v/>
      </c>
      <c r="AK25" s="182" t="str">
        <f>IF(animals!AV46&gt;0,animals!AV46,"")</f>
        <v/>
      </c>
      <c r="AL25" s="182" t="str">
        <f>IF(animals!AV47&gt;0,animals!AV47,"")</f>
        <v/>
      </c>
      <c r="AM25" s="182" t="str">
        <f>IF(animals!AV49&gt;0,animals!AV49,"")</f>
        <v/>
      </c>
      <c r="AN25" s="182" t="str">
        <f>IF(animals!AV51&gt;0,animals!AV51,"")</f>
        <v/>
      </c>
      <c r="AO25" s="182" t="str">
        <f>IF(animals!AV52&gt;0,animals!AV52,"")</f>
        <v/>
      </c>
      <c r="AP25" s="182" t="str">
        <f>IF(animals!AV53&gt;0,animals!AV53,"")</f>
        <v/>
      </c>
      <c r="AQ25" s="182" t="str">
        <f>IF(animals!AV55&gt;0,animals!AV55,"")</f>
        <v/>
      </c>
      <c r="AR25" s="182" t="str">
        <f>IF(animals!AV58&gt;0,animals!AV58,"")</f>
        <v/>
      </c>
      <c r="AS25" s="182" t="str">
        <f>IF(animals!AV59&gt;0,animals!AV59,"")</f>
        <v/>
      </c>
      <c r="AT25" s="182" t="str">
        <f>IF(animals!AV60&gt;0,animals!AV60,"")</f>
        <v/>
      </c>
      <c r="AU25" s="182" t="str">
        <f>IF(animals!AV62&gt;0,animals!AV62,"")</f>
        <v/>
      </c>
      <c r="AV25" s="182" t="str">
        <f>IF(animals!AV64&gt;0,animals!AV64,"")</f>
        <v/>
      </c>
      <c r="AW25" s="182" t="str">
        <f>IF(animals!AV65&gt;0,animals!AV65,"")</f>
        <v/>
      </c>
      <c r="AX25" s="182" t="str">
        <f>IF(animals!AV66&gt;0,animals!AV66,"")</f>
        <v/>
      </c>
      <c r="AY25" s="182" t="str">
        <f>IF(animals!AV68&gt;0,animals!AV68,"")</f>
        <v/>
      </c>
    </row>
    <row r="26" spans="1:51" x14ac:dyDescent="0.2">
      <c r="A26" s="190" t="str">
        <f t="shared" si="1"/>
        <v>Adropion fagineum n.sp.</v>
      </c>
      <c r="B26" s="191" t="str">
        <f t="shared" si="1"/>
        <v>IT.232</v>
      </c>
      <c r="C26" s="195">
        <f>animals!AX1</f>
        <v>25</v>
      </c>
      <c r="D26" s="186" t="str">
        <f>IF(animals!AX3&gt;0,animals!AX3,"")</f>
        <v/>
      </c>
      <c r="E26" s="182" t="str">
        <f>IF(animals!AX5&gt;0,animals!AX5,"")</f>
        <v/>
      </c>
      <c r="F26" s="182" t="str">
        <f>IF(animals!AX6&gt;0,animals!AX6,"")</f>
        <v/>
      </c>
      <c r="G26" s="187" t="str">
        <f>IF(animals!AX7&gt;0,animals!AX7,"")</f>
        <v/>
      </c>
      <c r="H26" s="187" t="str">
        <f>IF(animals!AX8&gt;0,animals!AX8,"")</f>
        <v/>
      </c>
      <c r="I26" s="187" t="str">
        <f>IF(animals!AX9&gt;0,animals!AX9,"")</f>
        <v/>
      </c>
      <c r="J26" s="187" t="str">
        <f>IF(animals!AX10&gt;0,animals!AX10,"")</f>
        <v/>
      </c>
      <c r="K26" s="187" t="str">
        <f>IF(animals!AX11&gt;0,animals!AX11,"")</f>
        <v/>
      </c>
      <c r="L26" s="188" t="e">
        <f>IF(animals!#REF!&gt;0,animals!#REF!,"")</f>
        <v>#REF!</v>
      </c>
      <c r="M26" s="189" t="str">
        <f>IF(animals!AX13&gt;0,animals!AX13,"")</f>
        <v/>
      </c>
      <c r="N26" s="187" t="str">
        <f>IF(animals!AX14&gt;0,animals!AX14,"")</f>
        <v/>
      </c>
      <c r="O26" s="187" t="e">
        <f>IF(animals!#REF!&gt;0,animals!#REF!,"")</f>
        <v>#REF!</v>
      </c>
      <c r="P26" s="187" t="str">
        <f>IF(animals!AX15&gt;0,animals!AX15,"")</f>
        <v/>
      </c>
      <c r="Q26" s="187" t="e">
        <f>IF(animals!#REF!&gt;0,animals!#REF!,"")</f>
        <v>#REF!</v>
      </c>
      <c r="R26" s="187" t="str">
        <f>IF(animals!AX16&gt;0,animals!AX16,"")</f>
        <v/>
      </c>
      <c r="S26" s="187" t="str">
        <f>IF(animals!AX17&gt;0,animals!AX17,"")</f>
        <v/>
      </c>
      <c r="T26" s="182" t="str">
        <f>IF(animals!AX19&gt;0,animals!AX19,"")</f>
        <v/>
      </c>
      <c r="U26" s="182" t="str">
        <f>IF(animals!AX20&gt;0,animals!AX20,"")</f>
        <v/>
      </c>
      <c r="V26" s="187" t="str">
        <f>IF(animals!AX21&gt;0,animals!AX21,"")</f>
        <v/>
      </c>
      <c r="W26" s="187" t="str">
        <f>IF(animals!AX23&gt;0,animals!AX23,"")</f>
        <v/>
      </c>
      <c r="X26" s="187" t="str">
        <f>IF(animals!AX25&gt;0,animals!AX25,"")</f>
        <v/>
      </c>
      <c r="Y26" s="187" t="str">
        <f>IF(animals!AX26&gt;0,animals!AX26,"")</f>
        <v/>
      </c>
      <c r="Z26" s="187" t="str">
        <f>IF(animals!AX27&gt;0,animals!AX27,"")</f>
        <v/>
      </c>
      <c r="AA26" s="187" t="str">
        <f>IF(animals!AX28&gt;0,animals!AX28,"")</f>
        <v/>
      </c>
      <c r="AB26" s="182" t="str">
        <f>IF(animals!AX32&gt;0,animals!AX32,"")</f>
        <v/>
      </c>
      <c r="AC26" s="182" t="str">
        <f>IF(animals!AX33&gt;0,animals!AX33,"")</f>
        <v/>
      </c>
      <c r="AD26" s="182" t="str">
        <f>IF(animals!AX34&gt;0,animals!AX34,"")</f>
        <v/>
      </c>
      <c r="AE26" s="182" t="str">
        <f>IF(animals!AX36&gt;0,animals!AX36,"")</f>
        <v/>
      </c>
      <c r="AF26" s="182" t="str">
        <f>IF(animals!AX38&gt;0,animals!AX38,"")</f>
        <v/>
      </c>
      <c r="AG26" s="187" t="str">
        <f>IF(animals!AX39&gt;0,animals!AX39,"")</f>
        <v/>
      </c>
      <c r="AH26" s="187" t="str">
        <f>IF(animals!AX40&gt;0,animals!AX40,"")</f>
        <v/>
      </c>
      <c r="AI26" s="187" t="str">
        <f>IF(animals!AX41&gt;0,animals!AX41,"")</f>
        <v/>
      </c>
      <c r="AJ26" s="182" t="str">
        <f>IF(animals!AX45&gt;0,animals!AX45,"")</f>
        <v/>
      </c>
      <c r="AK26" s="182" t="str">
        <f>IF(animals!AX46&gt;0,animals!AX46,"")</f>
        <v/>
      </c>
      <c r="AL26" s="182" t="str">
        <f>IF(animals!AX47&gt;0,animals!AX47,"")</f>
        <v/>
      </c>
      <c r="AM26" s="182" t="str">
        <f>IF(animals!AX49&gt;0,animals!AX49,"")</f>
        <v/>
      </c>
      <c r="AN26" s="182" t="str">
        <f>IF(animals!AX51&gt;0,animals!AX51,"")</f>
        <v/>
      </c>
      <c r="AO26" s="182" t="str">
        <f>IF(animals!AX52&gt;0,animals!AX52,"")</f>
        <v/>
      </c>
      <c r="AP26" s="182" t="str">
        <f>IF(animals!AX53&gt;0,animals!AX53,"")</f>
        <v/>
      </c>
      <c r="AQ26" s="182" t="str">
        <f>IF(animals!AX55&gt;0,animals!AX55,"")</f>
        <v/>
      </c>
      <c r="AR26" s="182" t="str">
        <f>IF(animals!AX58&gt;0,animals!AX58,"")</f>
        <v/>
      </c>
      <c r="AS26" s="182" t="str">
        <f>IF(animals!AX59&gt;0,animals!AX59,"")</f>
        <v/>
      </c>
      <c r="AT26" s="182" t="str">
        <f>IF(animals!AX60&gt;0,animals!AX60,"")</f>
        <v/>
      </c>
      <c r="AU26" s="182" t="str">
        <f>IF(animals!AX62&gt;0,animals!AX62,"")</f>
        <v/>
      </c>
      <c r="AV26" s="182" t="str">
        <f>IF(animals!AX64&gt;0,animals!AX64,"")</f>
        <v/>
      </c>
      <c r="AW26" s="182" t="str">
        <f>IF(animals!AX65&gt;0,animals!AX65,"")</f>
        <v/>
      </c>
      <c r="AX26" s="182" t="str">
        <f>IF(animals!AX66&gt;0,animals!AX66,"")</f>
        <v/>
      </c>
      <c r="AY26" s="182" t="str">
        <f>IF(animals!AX68&gt;0,animals!AX68,"")</f>
        <v/>
      </c>
    </row>
    <row r="27" spans="1:51" x14ac:dyDescent="0.2">
      <c r="A27" s="190" t="str">
        <f t="shared" si="1"/>
        <v>Adropion fagineum n.sp.</v>
      </c>
      <c r="B27" s="191" t="str">
        <f t="shared" si="1"/>
        <v>IT.232</v>
      </c>
      <c r="C27" s="195">
        <f>animals!AZ1</f>
        <v>26</v>
      </c>
      <c r="D27" s="186" t="str">
        <f>IF(animals!AZ3&gt;0,animals!AZ3,"")</f>
        <v/>
      </c>
      <c r="E27" s="182" t="str">
        <f>IF(animals!AZ5&gt;0,animals!AZ5,"")</f>
        <v/>
      </c>
      <c r="F27" s="182" t="str">
        <f>IF(animals!AZ6&gt;0,animals!AZ6,"")</f>
        <v/>
      </c>
      <c r="G27" s="187" t="str">
        <f>IF(animals!AZ7&gt;0,animals!AZ7,"")</f>
        <v/>
      </c>
      <c r="H27" s="187" t="str">
        <f>IF(animals!AZ8&gt;0,animals!AZ8,"")</f>
        <v/>
      </c>
      <c r="I27" s="187" t="str">
        <f>IF(animals!AZ9&gt;0,animals!AZ9,"")</f>
        <v/>
      </c>
      <c r="J27" s="187" t="str">
        <f>IF(animals!AZ10&gt;0,animals!AZ10,"")</f>
        <v/>
      </c>
      <c r="K27" s="187" t="str">
        <f>IF(animals!AZ11&gt;0,animals!AZ11,"")</f>
        <v/>
      </c>
      <c r="L27" s="188" t="e">
        <f>IF(animals!#REF!&gt;0,animals!#REF!,"")</f>
        <v>#REF!</v>
      </c>
      <c r="M27" s="189" t="str">
        <f>IF(animals!AZ13&gt;0,animals!AZ13,"")</f>
        <v/>
      </c>
      <c r="N27" s="187" t="str">
        <f>IF(animals!AZ14&gt;0,animals!AZ14,"")</f>
        <v/>
      </c>
      <c r="O27" s="187" t="e">
        <f>IF(animals!#REF!&gt;0,animals!#REF!,"")</f>
        <v>#REF!</v>
      </c>
      <c r="P27" s="187" t="str">
        <f>IF(animals!AZ15&gt;0,animals!AZ15,"")</f>
        <v/>
      </c>
      <c r="Q27" s="187" t="e">
        <f>IF(animals!#REF!&gt;0,animals!#REF!,"")</f>
        <v>#REF!</v>
      </c>
      <c r="R27" s="187" t="str">
        <f>IF(animals!AZ16&gt;0,animals!AZ16,"")</f>
        <v/>
      </c>
      <c r="S27" s="187" t="str">
        <f>IF(animals!AZ17&gt;0,animals!AZ17,"")</f>
        <v/>
      </c>
      <c r="T27" s="182" t="str">
        <f>IF(animals!AZ19&gt;0,animals!AZ19,"")</f>
        <v/>
      </c>
      <c r="U27" s="182" t="str">
        <f>IF(animals!AZ20&gt;0,animals!AZ20,"")</f>
        <v/>
      </c>
      <c r="V27" s="187" t="str">
        <f>IF(animals!AZ21&gt;0,animals!AZ21,"")</f>
        <v/>
      </c>
      <c r="W27" s="187" t="str">
        <f>IF(animals!AZ23&gt;0,animals!AZ23,"")</f>
        <v/>
      </c>
      <c r="X27" s="187" t="str">
        <f>IF(animals!AZ25&gt;0,animals!AZ25,"")</f>
        <v/>
      </c>
      <c r="Y27" s="187" t="str">
        <f>IF(animals!AZ26&gt;0,animals!AZ26,"")</f>
        <v/>
      </c>
      <c r="Z27" s="187" t="str">
        <f>IF(animals!AZ27&gt;0,animals!AZ27,"")</f>
        <v/>
      </c>
      <c r="AA27" s="187" t="str">
        <f>IF(animals!AZ28&gt;0,animals!AZ28,"")</f>
        <v/>
      </c>
      <c r="AB27" s="182" t="str">
        <f>IF(animals!AZ32&gt;0,animals!AZ32,"")</f>
        <v/>
      </c>
      <c r="AC27" s="182" t="str">
        <f>IF(animals!AZ33&gt;0,animals!AZ33,"")</f>
        <v/>
      </c>
      <c r="AD27" s="182" t="str">
        <f>IF(animals!AZ34&gt;0,animals!AZ34,"")</f>
        <v/>
      </c>
      <c r="AE27" s="182" t="str">
        <f>IF(animals!AZ36&gt;0,animals!AZ36,"")</f>
        <v/>
      </c>
      <c r="AF27" s="182" t="str">
        <f>IF(animals!AZ38&gt;0,animals!AZ38,"")</f>
        <v/>
      </c>
      <c r="AG27" s="187" t="str">
        <f>IF(animals!AZ39&gt;0,animals!AZ39,"")</f>
        <v/>
      </c>
      <c r="AH27" s="187" t="str">
        <f>IF(animals!AZ40&gt;0,animals!AZ40,"")</f>
        <v/>
      </c>
      <c r="AI27" s="187" t="str">
        <f>IF(animals!AZ41&gt;0,animals!AZ41,"")</f>
        <v/>
      </c>
      <c r="AJ27" s="182" t="str">
        <f>IF(animals!AZ45&gt;0,animals!AZ45,"")</f>
        <v/>
      </c>
      <c r="AK27" s="182" t="str">
        <f>IF(animals!AZ46&gt;0,animals!AZ46,"")</f>
        <v/>
      </c>
      <c r="AL27" s="182" t="str">
        <f>IF(animals!AZ47&gt;0,animals!AZ47,"")</f>
        <v/>
      </c>
      <c r="AM27" s="182" t="str">
        <f>IF(animals!AZ49&gt;0,animals!AZ49,"")</f>
        <v/>
      </c>
      <c r="AN27" s="182" t="str">
        <f>IF(animals!AZ51&gt;0,animals!AZ51,"")</f>
        <v/>
      </c>
      <c r="AO27" s="182" t="str">
        <f>IF(animals!AZ52&gt;0,animals!AZ52,"")</f>
        <v/>
      </c>
      <c r="AP27" s="182" t="str">
        <f>IF(animals!AZ53&gt;0,animals!AZ53,"")</f>
        <v/>
      </c>
      <c r="AQ27" s="182" t="str">
        <f>IF(animals!AZ55&gt;0,animals!AZ55,"")</f>
        <v/>
      </c>
      <c r="AR27" s="182" t="str">
        <f>IF(animals!AZ58&gt;0,animals!AZ58,"")</f>
        <v/>
      </c>
      <c r="AS27" s="182" t="str">
        <f>IF(animals!AZ59&gt;0,animals!AZ59,"")</f>
        <v/>
      </c>
      <c r="AT27" s="182" t="str">
        <f>IF(animals!AZ60&gt;0,animals!AZ60,"")</f>
        <v/>
      </c>
      <c r="AU27" s="182" t="str">
        <f>IF(animals!AZ62&gt;0,animals!AZ62,"")</f>
        <v/>
      </c>
      <c r="AV27" s="182" t="str">
        <f>IF(animals!AZ64&gt;0,animals!AZ64,"")</f>
        <v/>
      </c>
      <c r="AW27" s="182" t="str">
        <f>IF(animals!AZ65&gt;0,animals!AZ65,"")</f>
        <v/>
      </c>
      <c r="AX27" s="182" t="str">
        <f>IF(animals!AZ66&gt;0,animals!AZ66,"")</f>
        <v/>
      </c>
      <c r="AY27" s="182" t="str">
        <f>IF(animals!AZ68&gt;0,animals!AZ68,"")</f>
        <v/>
      </c>
    </row>
    <row r="28" spans="1:51" x14ac:dyDescent="0.2">
      <c r="A28" s="190" t="str">
        <f t="shared" si="1"/>
        <v>Adropion fagineum n.sp.</v>
      </c>
      <c r="B28" s="191" t="str">
        <f t="shared" si="1"/>
        <v>IT.232</v>
      </c>
      <c r="C28" s="195">
        <f>animals!BB1</f>
        <v>27</v>
      </c>
      <c r="D28" s="186" t="str">
        <f>IF(animals!BB3&gt;0,animals!BB3,"")</f>
        <v/>
      </c>
      <c r="E28" s="182" t="str">
        <f>IF(animals!BB5&gt;0,animals!BB5,"")</f>
        <v/>
      </c>
      <c r="F28" s="182" t="str">
        <f>IF(animals!BB6&gt;0,animals!BB6,"")</f>
        <v/>
      </c>
      <c r="G28" s="187" t="str">
        <f>IF(animals!BB7&gt;0,animals!BB7,"")</f>
        <v/>
      </c>
      <c r="H28" s="187" t="str">
        <f>IF(animals!BB8&gt;0,animals!BB8,"")</f>
        <v/>
      </c>
      <c r="I28" s="187" t="str">
        <f>IF(animals!BB9&gt;0,animals!BB9,"")</f>
        <v/>
      </c>
      <c r="J28" s="187" t="str">
        <f>IF(animals!BB10&gt;0,animals!BB10,"")</f>
        <v/>
      </c>
      <c r="K28" s="187" t="str">
        <f>IF(animals!BB11&gt;0,animals!BB11,"")</f>
        <v/>
      </c>
      <c r="L28" s="188" t="e">
        <f>IF(animals!#REF!&gt;0,animals!#REF!,"")</f>
        <v>#REF!</v>
      </c>
      <c r="M28" s="189" t="str">
        <f>IF(animals!BB13&gt;0,animals!BB13,"")</f>
        <v/>
      </c>
      <c r="N28" s="187" t="str">
        <f>IF(animals!BB14&gt;0,animals!BB14,"")</f>
        <v/>
      </c>
      <c r="O28" s="187" t="e">
        <f>IF(animals!#REF!&gt;0,animals!#REF!,"")</f>
        <v>#REF!</v>
      </c>
      <c r="P28" s="187" t="str">
        <f>IF(animals!BB15&gt;0,animals!BB15,"")</f>
        <v/>
      </c>
      <c r="Q28" s="187" t="e">
        <f>IF(animals!#REF!&gt;0,animals!#REF!,"")</f>
        <v>#REF!</v>
      </c>
      <c r="R28" s="187" t="str">
        <f>IF(animals!BB16&gt;0,animals!BB16,"")</f>
        <v/>
      </c>
      <c r="S28" s="187" t="str">
        <f>IF(animals!BB17&gt;0,animals!BB17,"")</f>
        <v/>
      </c>
      <c r="T28" s="182" t="str">
        <f>IF(animals!BB19&gt;0,animals!BB19,"")</f>
        <v/>
      </c>
      <c r="U28" s="182" t="str">
        <f>IF(animals!BB20&gt;0,animals!BB20,"")</f>
        <v/>
      </c>
      <c r="V28" s="187" t="str">
        <f>IF(animals!BB21&gt;0,animals!BB21,"")</f>
        <v/>
      </c>
      <c r="W28" s="187" t="str">
        <f>IF(animals!BB23&gt;0,animals!BB23,"")</f>
        <v/>
      </c>
      <c r="X28" s="187" t="str">
        <f>IF(animals!BB25&gt;0,animals!BB25,"")</f>
        <v/>
      </c>
      <c r="Y28" s="187" t="str">
        <f>IF(animals!BB26&gt;0,animals!BB26,"")</f>
        <v/>
      </c>
      <c r="Z28" s="187" t="str">
        <f>IF(animals!BB27&gt;0,animals!BB27,"")</f>
        <v/>
      </c>
      <c r="AA28" s="187" t="str">
        <f>IF(animals!BB28&gt;0,animals!BB28,"")</f>
        <v/>
      </c>
      <c r="AB28" s="182" t="str">
        <f>IF(animals!BB32&gt;0,animals!BB32,"")</f>
        <v/>
      </c>
      <c r="AC28" s="182" t="str">
        <f>IF(animals!BB33&gt;0,animals!BB33,"")</f>
        <v/>
      </c>
      <c r="AD28" s="182" t="str">
        <f>IF(animals!BB34&gt;0,animals!BB34,"")</f>
        <v/>
      </c>
      <c r="AE28" s="182" t="str">
        <f>IF(animals!BB36&gt;0,animals!BB36,"")</f>
        <v/>
      </c>
      <c r="AF28" s="182" t="str">
        <f>IF(animals!BB38&gt;0,animals!BB38,"")</f>
        <v/>
      </c>
      <c r="AG28" s="187" t="str">
        <f>IF(animals!BB39&gt;0,animals!BB39,"")</f>
        <v/>
      </c>
      <c r="AH28" s="187" t="str">
        <f>IF(animals!BB40&gt;0,animals!BB40,"")</f>
        <v/>
      </c>
      <c r="AI28" s="187" t="str">
        <f>IF(animals!BB41&gt;0,animals!BB41,"")</f>
        <v/>
      </c>
      <c r="AJ28" s="182" t="str">
        <f>IF(animals!BB45&gt;0,animals!BB45,"")</f>
        <v/>
      </c>
      <c r="AK28" s="182" t="str">
        <f>IF(animals!BB46&gt;0,animals!BB46,"")</f>
        <v/>
      </c>
      <c r="AL28" s="182" t="str">
        <f>IF(animals!BB47&gt;0,animals!BB47,"")</f>
        <v/>
      </c>
      <c r="AM28" s="182" t="str">
        <f>IF(animals!BB49&gt;0,animals!BB49,"")</f>
        <v/>
      </c>
      <c r="AN28" s="182" t="str">
        <f>IF(animals!BB51&gt;0,animals!BB51,"")</f>
        <v/>
      </c>
      <c r="AO28" s="182" t="str">
        <f>IF(animals!BB52&gt;0,animals!BB52,"")</f>
        <v/>
      </c>
      <c r="AP28" s="182" t="str">
        <f>IF(animals!BB53&gt;0,animals!BB53,"")</f>
        <v/>
      </c>
      <c r="AQ28" s="182" t="str">
        <f>IF(animals!BB55&gt;0,animals!BB55,"")</f>
        <v/>
      </c>
      <c r="AR28" s="182" t="str">
        <f>IF(animals!BB58&gt;0,animals!BB58,"")</f>
        <v/>
      </c>
      <c r="AS28" s="182" t="str">
        <f>IF(animals!BB59&gt;0,animals!BB59,"")</f>
        <v/>
      </c>
      <c r="AT28" s="182" t="str">
        <f>IF(animals!BB60&gt;0,animals!BB60,"")</f>
        <v/>
      </c>
      <c r="AU28" s="182" t="str">
        <f>IF(animals!BB62&gt;0,animals!BB62,"")</f>
        <v/>
      </c>
      <c r="AV28" s="182" t="str">
        <f>IF(animals!BB64&gt;0,animals!BB64,"")</f>
        <v/>
      </c>
      <c r="AW28" s="182" t="str">
        <f>IF(animals!BB65&gt;0,animals!BB65,"")</f>
        <v/>
      </c>
      <c r="AX28" s="182" t="str">
        <f>IF(animals!BB66&gt;0,animals!BB66,"")</f>
        <v/>
      </c>
      <c r="AY28" s="182" t="str">
        <f>IF(animals!BB68&gt;0,animals!BB68,"")</f>
        <v/>
      </c>
    </row>
    <row r="29" spans="1:51" x14ac:dyDescent="0.2">
      <c r="A29" s="190" t="str">
        <f t="shared" si="1"/>
        <v>Adropion fagineum n.sp.</v>
      </c>
      <c r="B29" s="191" t="str">
        <f t="shared" si="1"/>
        <v>IT.232</v>
      </c>
      <c r="C29" s="195">
        <f>animals!BD1</f>
        <v>28</v>
      </c>
      <c r="D29" s="186" t="str">
        <f>IF(animals!BD3&gt;0,animals!BD3,"")</f>
        <v/>
      </c>
      <c r="E29" s="182" t="str">
        <f>IF(animals!BD5&gt;0,animals!BD5,"")</f>
        <v/>
      </c>
      <c r="F29" s="182" t="str">
        <f>IF(animals!BD6&gt;0,animals!BD6,"")</f>
        <v/>
      </c>
      <c r="G29" s="187" t="str">
        <f>IF(animals!BD7&gt;0,animals!BD7,"")</f>
        <v/>
      </c>
      <c r="H29" s="187" t="str">
        <f>IF(animals!BD8&gt;0,animals!BD8,"")</f>
        <v/>
      </c>
      <c r="I29" s="187" t="str">
        <f>IF(animals!BD9&gt;0,animals!BD9,"")</f>
        <v/>
      </c>
      <c r="J29" s="187" t="str">
        <f>IF(animals!BD10&gt;0,animals!BD10,"")</f>
        <v/>
      </c>
      <c r="K29" s="187" t="str">
        <f>IF(animals!BD11&gt;0,animals!BD11,"")</f>
        <v/>
      </c>
      <c r="L29" s="188" t="e">
        <f>IF(animals!#REF!&gt;0,animals!#REF!,"")</f>
        <v>#REF!</v>
      </c>
      <c r="M29" s="189" t="str">
        <f>IF(animals!BD13&gt;0,animals!BD13,"")</f>
        <v/>
      </c>
      <c r="N29" s="187" t="str">
        <f>IF(animals!BD14&gt;0,animals!BD14,"")</f>
        <v/>
      </c>
      <c r="O29" s="187" t="e">
        <f>IF(animals!#REF!&gt;0,animals!#REF!,"")</f>
        <v>#REF!</v>
      </c>
      <c r="P29" s="187" t="str">
        <f>IF(animals!BD15&gt;0,animals!BD15,"")</f>
        <v/>
      </c>
      <c r="Q29" s="187" t="e">
        <f>IF(animals!#REF!&gt;0,animals!#REF!,"")</f>
        <v>#REF!</v>
      </c>
      <c r="R29" s="187" t="str">
        <f>IF(animals!BD16&gt;0,animals!BD16,"")</f>
        <v/>
      </c>
      <c r="S29" s="187" t="str">
        <f>IF(animals!BD17&gt;0,animals!BD17,"")</f>
        <v/>
      </c>
      <c r="T29" s="182" t="str">
        <f>IF(animals!BD19&gt;0,animals!BD19,"")</f>
        <v/>
      </c>
      <c r="U29" s="182" t="str">
        <f>IF(animals!BD20&gt;0,animals!BD20,"")</f>
        <v/>
      </c>
      <c r="V29" s="187" t="str">
        <f>IF(animals!BD21&gt;0,animals!BD21,"")</f>
        <v/>
      </c>
      <c r="W29" s="187" t="str">
        <f>IF(animals!BD23&gt;0,animals!BD23,"")</f>
        <v/>
      </c>
      <c r="X29" s="187" t="str">
        <f>IF(animals!BD25&gt;0,animals!BD25,"")</f>
        <v/>
      </c>
      <c r="Y29" s="187" t="str">
        <f>IF(animals!BD26&gt;0,animals!BD26,"")</f>
        <v/>
      </c>
      <c r="Z29" s="187" t="str">
        <f>IF(animals!BD27&gt;0,animals!BD27,"")</f>
        <v/>
      </c>
      <c r="AA29" s="187" t="str">
        <f>IF(animals!BD28&gt;0,animals!BD28,"")</f>
        <v/>
      </c>
      <c r="AB29" s="182" t="str">
        <f>IF(animals!BD32&gt;0,animals!BD32,"")</f>
        <v/>
      </c>
      <c r="AC29" s="182" t="str">
        <f>IF(animals!BD33&gt;0,animals!BD33,"")</f>
        <v/>
      </c>
      <c r="AD29" s="182" t="str">
        <f>IF(animals!BD34&gt;0,animals!BD34,"")</f>
        <v/>
      </c>
      <c r="AE29" s="182" t="str">
        <f>IF(animals!BD36&gt;0,animals!BD36,"")</f>
        <v/>
      </c>
      <c r="AF29" s="182" t="str">
        <f>IF(animals!BD38&gt;0,animals!BD38,"")</f>
        <v/>
      </c>
      <c r="AG29" s="187" t="str">
        <f>IF(animals!BD39&gt;0,animals!BD39,"")</f>
        <v/>
      </c>
      <c r="AH29" s="187" t="str">
        <f>IF(animals!BD40&gt;0,animals!BD40,"")</f>
        <v/>
      </c>
      <c r="AI29" s="187" t="str">
        <f>IF(animals!BD41&gt;0,animals!BD41,"")</f>
        <v/>
      </c>
      <c r="AJ29" s="182" t="str">
        <f>IF(animals!BD45&gt;0,animals!BD45,"")</f>
        <v/>
      </c>
      <c r="AK29" s="182" t="str">
        <f>IF(animals!BD46&gt;0,animals!BD46,"")</f>
        <v/>
      </c>
      <c r="AL29" s="182" t="str">
        <f>IF(animals!BD47&gt;0,animals!BD47,"")</f>
        <v/>
      </c>
      <c r="AM29" s="182" t="str">
        <f>IF(animals!BD49&gt;0,animals!BD49,"")</f>
        <v/>
      </c>
      <c r="AN29" s="182" t="str">
        <f>IF(animals!BD51&gt;0,animals!BD51,"")</f>
        <v/>
      </c>
      <c r="AO29" s="182" t="str">
        <f>IF(animals!BD52&gt;0,animals!BD52,"")</f>
        <v/>
      </c>
      <c r="AP29" s="182" t="str">
        <f>IF(animals!BD53&gt;0,animals!BD53,"")</f>
        <v/>
      </c>
      <c r="AQ29" s="182" t="str">
        <f>IF(animals!BD55&gt;0,animals!BD55,"")</f>
        <v/>
      </c>
      <c r="AR29" s="182" t="str">
        <f>IF(animals!BD58&gt;0,animals!BD58,"")</f>
        <v/>
      </c>
      <c r="AS29" s="182" t="str">
        <f>IF(animals!BD59&gt;0,animals!BD59,"")</f>
        <v/>
      </c>
      <c r="AT29" s="182" t="str">
        <f>IF(animals!BD60&gt;0,animals!BD60,"")</f>
        <v/>
      </c>
      <c r="AU29" s="182" t="str">
        <f>IF(animals!BD62&gt;0,animals!BD62,"")</f>
        <v/>
      </c>
      <c r="AV29" s="182" t="str">
        <f>IF(animals!BD64&gt;0,animals!BD64,"")</f>
        <v/>
      </c>
      <c r="AW29" s="182" t="str">
        <f>IF(animals!BD65&gt;0,animals!BD65,"")</f>
        <v/>
      </c>
      <c r="AX29" s="182" t="str">
        <f>IF(animals!BD66&gt;0,animals!BD66,"")</f>
        <v/>
      </c>
      <c r="AY29" s="182" t="str">
        <f>IF(animals!BD68&gt;0,animals!BD68,"")</f>
        <v/>
      </c>
    </row>
    <row r="30" spans="1:51" x14ac:dyDescent="0.2">
      <c r="A30" s="190" t="str">
        <f t="shared" si="1"/>
        <v>Adropion fagineum n.sp.</v>
      </c>
      <c r="B30" s="191" t="str">
        <f t="shared" si="1"/>
        <v>IT.232</v>
      </c>
      <c r="C30" s="195">
        <f>animals!BF1</f>
        <v>29</v>
      </c>
      <c r="D30" s="186" t="str">
        <f>IF(animals!BF3&gt;0,animals!BF3,"")</f>
        <v/>
      </c>
      <c r="E30" s="182" t="str">
        <f>IF(animals!BF5&gt;0,animals!BF5,"")</f>
        <v/>
      </c>
      <c r="F30" s="182" t="str">
        <f>IF(animals!BF6&gt;0,animals!BF6,"")</f>
        <v/>
      </c>
      <c r="G30" s="187" t="str">
        <f>IF(animals!BF7&gt;0,animals!BF7,"")</f>
        <v/>
      </c>
      <c r="H30" s="187" t="str">
        <f>IF(animals!BF8&gt;0,animals!BF8,"")</f>
        <v/>
      </c>
      <c r="I30" s="187" t="str">
        <f>IF(animals!BF9&gt;0,animals!BF9,"")</f>
        <v/>
      </c>
      <c r="J30" s="187" t="str">
        <f>IF(animals!BF10&gt;0,animals!BF10,"")</f>
        <v/>
      </c>
      <c r="K30" s="187" t="str">
        <f>IF(animals!BF11&gt;0,animals!BF11,"")</f>
        <v/>
      </c>
      <c r="L30" s="188" t="e">
        <f>IF(animals!#REF!&gt;0,animals!#REF!,"")</f>
        <v>#REF!</v>
      </c>
      <c r="M30" s="189" t="str">
        <f>IF(animals!BF13&gt;0,animals!BF13,"")</f>
        <v/>
      </c>
      <c r="N30" s="187" t="str">
        <f>IF(animals!BF14&gt;0,animals!BF14,"")</f>
        <v/>
      </c>
      <c r="O30" s="187" t="e">
        <f>IF(animals!#REF!&gt;0,animals!#REF!,"")</f>
        <v>#REF!</v>
      </c>
      <c r="P30" s="187" t="str">
        <f>IF(animals!BF15&gt;0,animals!BF15,"")</f>
        <v/>
      </c>
      <c r="Q30" s="187" t="e">
        <f>IF(animals!#REF!&gt;0,animals!#REF!,"")</f>
        <v>#REF!</v>
      </c>
      <c r="R30" s="187" t="str">
        <f>IF(animals!BF16&gt;0,animals!BF16,"")</f>
        <v/>
      </c>
      <c r="S30" s="187" t="str">
        <f>IF(animals!BF17&gt;0,animals!BF17,"")</f>
        <v/>
      </c>
      <c r="T30" s="182" t="str">
        <f>IF(animals!BF19&gt;0,animals!BF19,"")</f>
        <v/>
      </c>
      <c r="U30" s="182" t="str">
        <f>IF(animals!BF20&gt;0,animals!BF20,"")</f>
        <v/>
      </c>
      <c r="V30" s="187" t="str">
        <f>IF(animals!BF21&gt;0,animals!BF21,"")</f>
        <v/>
      </c>
      <c r="W30" s="187" t="str">
        <f>IF(animals!BF23&gt;0,animals!BF23,"")</f>
        <v/>
      </c>
      <c r="X30" s="187" t="str">
        <f>IF(animals!BF25&gt;0,animals!BF25,"")</f>
        <v/>
      </c>
      <c r="Y30" s="187" t="str">
        <f>IF(animals!BF26&gt;0,animals!BF26,"")</f>
        <v/>
      </c>
      <c r="Z30" s="187" t="str">
        <f>IF(animals!BF27&gt;0,animals!BF27,"")</f>
        <v/>
      </c>
      <c r="AA30" s="187" t="str">
        <f>IF(animals!BF28&gt;0,animals!BF28,"")</f>
        <v/>
      </c>
      <c r="AB30" s="182" t="str">
        <f>IF(animals!BF32&gt;0,animals!BF32,"")</f>
        <v/>
      </c>
      <c r="AC30" s="182" t="str">
        <f>IF(animals!BF33&gt;0,animals!BF33,"")</f>
        <v/>
      </c>
      <c r="AD30" s="182" t="str">
        <f>IF(animals!BF34&gt;0,animals!BF34,"")</f>
        <v/>
      </c>
      <c r="AE30" s="182" t="str">
        <f>IF(animals!BF36&gt;0,animals!BF36,"")</f>
        <v/>
      </c>
      <c r="AF30" s="182" t="str">
        <f>IF(animals!BF38&gt;0,animals!BF38,"")</f>
        <v/>
      </c>
      <c r="AG30" s="187" t="str">
        <f>IF(animals!BF39&gt;0,animals!BF39,"")</f>
        <v/>
      </c>
      <c r="AH30" s="187" t="str">
        <f>IF(animals!BF40&gt;0,animals!BF40,"")</f>
        <v/>
      </c>
      <c r="AI30" s="187" t="str">
        <f>IF(animals!BF41&gt;0,animals!BF41,"")</f>
        <v/>
      </c>
      <c r="AJ30" s="182" t="str">
        <f>IF(animals!BF45&gt;0,animals!BF45,"")</f>
        <v/>
      </c>
      <c r="AK30" s="182" t="str">
        <f>IF(animals!BF46&gt;0,animals!BF46,"")</f>
        <v/>
      </c>
      <c r="AL30" s="182" t="str">
        <f>IF(animals!BF47&gt;0,animals!BF47,"")</f>
        <v/>
      </c>
      <c r="AM30" s="182" t="str">
        <f>IF(animals!BF49&gt;0,animals!BF49,"")</f>
        <v/>
      </c>
      <c r="AN30" s="182" t="str">
        <f>IF(animals!BF51&gt;0,animals!BF51,"")</f>
        <v/>
      </c>
      <c r="AO30" s="182" t="str">
        <f>IF(animals!BF52&gt;0,animals!BF52,"")</f>
        <v/>
      </c>
      <c r="AP30" s="182" t="str">
        <f>IF(animals!BF53&gt;0,animals!BF53,"")</f>
        <v/>
      </c>
      <c r="AQ30" s="182" t="str">
        <f>IF(animals!BF55&gt;0,animals!BF55,"")</f>
        <v/>
      </c>
      <c r="AR30" s="182" t="str">
        <f>IF(animals!BF58&gt;0,animals!BF58,"")</f>
        <v/>
      </c>
      <c r="AS30" s="182" t="str">
        <f>IF(animals!BF59&gt;0,animals!BF59,"")</f>
        <v/>
      </c>
      <c r="AT30" s="182" t="str">
        <f>IF(animals!BF60&gt;0,animals!BF60,"")</f>
        <v/>
      </c>
      <c r="AU30" s="182" t="str">
        <f>IF(animals!BF62&gt;0,animals!BF62,"")</f>
        <v/>
      </c>
      <c r="AV30" s="182" t="str">
        <f>IF(animals!BF64&gt;0,animals!BF64,"")</f>
        <v/>
      </c>
      <c r="AW30" s="182" t="str">
        <f>IF(animals!BF65&gt;0,animals!BF65,"")</f>
        <v/>
      </c>
      <c r="AX30" s="182" t="str">
        <f>IF(animals!BF66&gt;0,animals!BF66,"")</f>
        <v/>
      </c>
      <c r="AY30" s="182" t="str">
        <f>IF(animals!BF68&gt;0,animals!BF68,"")</f>
        <v/>
      </c>
    </row>
    <row r="31" spans="1:51" x14ac:dyDescent="0.2">
      <c r="A31" s="190" t="str">
        <f t="shared" si="1"/>
        <v>Adropion fagineum n.sp.</v>
      </c>
      <c r="B31" s="191" t="str">
        <f t="shared" si="1"/>
        <v>IT.232</v>
      </c>
      <c r="C31" s="195">
        <f>animals!BH1</f>
        <v>30</v>
      </c>
      <c r="D31" s="186" t="str">
        <f>IF(animals!BH3&gt;0,animals!BH3,"")</f>
        <v/>
      </c>
      <c r="E31" s="182" t="str">
        <f>IF(animals!BH5&gt;0,animals!BH5,"")</f>
        <v/>
      </c>
      <c r="F31" s="182" t="str">
        <f>IF(animals!BH6&gt;0,animals!BH6,"")</f>
        <v/>
      </c>
      <c r="G31" s="187" t="str">
        <f>IF(animals!BH7&gt;0,animals!BH7,"")</f>
        <v/>
      </c>
      <c r="H31" s="187" t="str">
        <f>IF(animals!BH8&gt;0,animals!BH8,"")</f>
        <v/>
      </c>
      <c r="I31" s="187" t="str">
        <f>IF(animals!BH9&gt;0,animals!BH9,"")</f>
        <v/>
      </c>
      <c r="J31" s="187" t="str">
        <f>IF(animals!BH10&gt;0,animals!BH10,"")</f>
        <v/>
      </c>
      <c r="K31" s="187" t="str">
        <f>IF(animals!BH11&gt;0,animals!BH11,"")</f>
        <v/>
      </c>
      <c r="L31" s="188" t="e">
        <f>IF(animals!#REF!&gt;0,animals!#REF!,"")</f>
        <v>#REF!</v>
      </c>
      <c r="M31" s="189" t="str">
        <f>IF(animals!BH13&gt;0,animals!BH13,"")</f>
        <v/>
      </c>
      <c r="N31" s="187" t="str">
        <f>IF(animals!BH14&gt;0,animals!BH14,"")</f>
        <v/>
      </c>
      <c r="O31" s="187" t="e">
        <f>IF(animals!#REF!&gt;0,animals!#REF!,"")</f>
        <v>#REF!</v>
      </c>
      <c r="P31" s="187" t="str">
        <f>IF(animals!BH15&gt;0,animals!BH15,"")</f>
        <v/>
      </c>
      <c r="Q31" s="187" t="e">
        <f>IF(animals!#REF!&gt;0,animals!#REF!,"")</f>
        <v>#REF!</v>
      </c>
      <c r="R31" s="187" t="str">
        <f>IF(animals!BH16&gt;0,animals!BH16,"")</f>
        <v/>
      </c>
      <c r="S31" s="187" t="str">
        <f>IF(animals!BH17&gt;0,animals!BH17,"")</f>
        <v/>
      </c>
      <c r="T31" s="182" t="str">
        <f>IF(animals!BH19&gt;0,animals!BH19,"")</f>
        <v/>
      </c>
      <c r="U31" s="182" t="str">
        <f>IF(animals!BH20&gt;0,animals!BH20,"")</f>
        <v/>
      </c>
      <c r="V31" s="187" t="str">
        <f>IF(animals!BH21&gt;0,animals!BH21,"")</f>
        <v/>
      </c>
      <c r="W31" s="187" t="str">
        <f>IF(animals!BH23&gt;0,animals!BH23,"")</f>
        <v/>
      </c>
      <c r="X31" s="187" t="str">
        <f>IF(animals!BH25&gt;0,animals!BH25,"")</f>
        <v/>
      </c>
      <c r="Y31" s="187" t="str">
        <f>IF(animals!BH26&gt;0,animals!BH26,"")</f>
        <v/>
      </c>
      <c r="Z31" s="187" t="str">
        <f>IF(animals!BH27&gt;0,animals!BH27,"")</f>
        <v/>
      </c>
      <c r="AA31" s="187" t="str">
        <f>IF(animals!BH28&gt;0,animals!BH28,"")</f>
        <v/>
      </c>
      <c r="AB31" s="182" t="str">
        <f>IF(animals!BH32&gt;0,animals!BH32,"")</f>
        <v/>
      </c>
      <c r="AC31" s="182" t="str">
        <f>IF(animals!BH33&gt;0,animals!BH33,"")</f>
        <v/>
      </c>
      <c r="AD31" s="182" t="str">
        <f>IF(animals!BH34&gt;0,animals!BH34,"")</f>
        <v/>
      </c>
      <c r="AE31" s="182" t="str">
        <f>IF(animals!BH36&gt;0,animals!BH36,"")</f>
        <v/>
      </c>
      <c r="AF31" s="182" t="str">
        <f>IF(animals!BH38&gt;0,animals!BH38,"")</f>
        <v/>
      </c>
      <c r="AG31" s="187" t="str">
        <f>IF(animals!BH39&gt;0,animals!BH39,"")</f>
        <v/>
      </c>
      <c r="AH31" s="187" t="str">
        <f>IF(animals!BH40&gt;0,animals!BH40,"")</f>
        <v/>
      </c>
      <c r="AI31" s="187" t="str">
        <f>IF(animals!BH41&gt;0,animals!BH41,"")</f>
        <v/>
      </c>
      <c r="AJ31" s="182" t="str">
        <f>IF(animals!BH45&gt;0,animals!BH45,"")</f>
        <v/>
      </c>
      <c r="AK31" s="182" t="str">
        <f>IF(animals!BH46&gt;0,animals!BH46,"")</f>
        <v/>
      </c>
      <c r="AL31" s="182" t="str">
        <f>IF(animals!BH47&gt;0,animals!BH47,"")</f>
        <v/>
      </c>
      <c r="AM31" s="182" t="str">
        <f>IF(animals!BH49&gt;0,animals!BH49,"")</f>
        <v/>
      </c>
      <c r="AN31" s="182" t="str">
        <f>IF(animals!BH51&gt;0,animals!BH51,"")</f>
        <v/>
      </c>
      <c r="AO31" s="182" t="str">
        <f>IF(animals!BH52&gt;0,animals!BH52,"")</f>
        <v/>
      </c>
      <c r="AP31" s="182" t="str">
        <f>IF(animals!BH53&gt;0,animals!BH53,"")</f>
        <v/>
      </c>
      <c r="AQ31" s="182" t="str">
        <f>IF(animals!BH55&gt;0,animals!BH55,"")</f>
        <v/>
      </c>
      <c r="AR31" s="182" t="str">
        <f>IF(animals!BH58&gt;0,animals!BH58,"")</f>
        <v/>
      </c>
      <c r="AS31" s="182" t="str">
        <f>IF(animals!BH59&gt;0,animals!BH59,"")</f>
        <v/>
      </c>
      <c r="AT31" s="182" t="str">
        <f>IF(animals!BH60&gt;0,animals!BH60,"")</f>
        <v/>
      </c>
      <c r="AU31" s="182" t="str">
        <f>IF(animals!BH62&gt;0,animals!BH62,"")</f>
        <v/>
      </c>
      <c r="AV31" s="182" t="str">
        <f>IF(animals!BH64&gt;0,animals!BH64,"")</f>
        <v/>
      </c>
      <c r="AW31" s="182" t="str">
        <f>IF(animals!BH65&gt;0,animals!BH65,"")</f>
        <v/>
      </c>
      <c r="AX31" s="182" t="str">
        <f>IF(animals!BH66&gt;0,animals!BH66,"")</f>
        <v/>
      </c>
      <c r="AY31" s="182" t="str">
        <f>IF(animals!BH68&gt;0,animals!BH68,"")</f>
        <v/>
      </c>
    </row>
  </sheetData>
  <dataConsolidate>
    <dataRefs count="1">
      <dataRef ref="D3:D4" sheet="general info"/>
    </dataRefs>
  </dataConsolidate>
  <pageMargins left="0.7" right="0.7" top="0.75" bottom="0.75" header="0.3" footer="0.3"/>
  <pageSetup paperSize="9"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AO31"/>
  <sheetViews>
    <sheetView workbookViewId="0">
      <pane xSplit="3" ySplit="1" topLeftCell="D2" activePane="bottomRight" state="frozen"/>
      <selection pane="topRight" activeCell="C1" sqref="C1"/>
      <selection pane="bottomLeft" activeCell="A2" sqref="A2"/>
      <selection pane="bottomRight"/>
    </sheetView>
  </sheetViews>
  <sheetFormatPr defaultColWidth="9.140625" defaultRowHeight="12.75" x14ac:dyDescent="0.2"/>
  <cols>
    <col min="1" max="1" width="16.85546875" style="196" customWidth="1"/>
    <col min="2" max="2" width="16.85546875" style="197" customWidth="1"/>
    <col min="3" max="3" width="9.140625" style="198"/>
    <col min="4" max="41" width="17" style="180" customWidth="1"/>
    <col min="42" max="16384" width="9.140625" style="148"/>
  </cols>
  <sheetData>
    <row r="1" spans="1:41" ht="25.5" x14ac:dyDescent="0.2">
      <c r="A1" s="190" t="s">
        <v>6</v>
      </c>
      <c r="B1" s="191" t="s">
        <v>7</v>
      </c>
      <c r="C1" s="192" t="s">
        <v>66</v>
      </c>
      <c r="D1" s="147" t="s">
        <v>20</v>
      </c>
      <c r="E1" s="147" t="s">
        <v>68</v>
      </c>
      <c r="F1" s="147" t="s">
        <v>69</v>
      </c>
      <c r="G1" s="147" t="s">
        <v>71</v>
      </c>
      <c r="H1" s="147" t="s">
        <v>72</v>
      </c>
      <c r="I1" s="147" t="s">
        <v>73</v>
      </c>
      <c r="J1" s="147" t="s">
        <v>74</v>
      </c>
      <c r="K1" s="147" t="s">
        <v>75</v>
      </c>
      <c r="L1" s="147" t="s">
        <v>76</v>
      </c>
      <c r="M1" s="147" t="s">
        <v>77</v>
      </c>
      <c r="N1" s="147" t="s">
        <v>78</v>
      </c>
      <c r="O1" s="147" t="s">
        <v>79</v>
      </c>
      <c r="P1" s="147" t="s">
        <v>80</v>
      </c>
      <c r="Q1" s="147" t="s">
        <v>81</v>
      </c>
      <c r="R1" s="147" t="s">
        <v>86</v>
      </c>
      <c r="S1" s="147" t="s">
        <v>87</v>
      </c>
      <c r="T1" s="147" t="s">
        <v>88</v>
      </c>
      <c r="U1" s="147" t="s">
        <v>90</v>
      </c>
      <c r="V1" s="147" t="s">
        <v>91</v>
      </c>
      <c r="W1" s="147" t="s">
        <v>92</v>
      </c>
      <c r="X1" s="147" t="s">
        <v>95</v>
      </c>
      <c r="Y1" s="147" t="s">
        <v>96</v>
      </c>
      <c r="Z1" s="147" t="s">
        <v>97</v>
      </c>
      <c r="AA1" s="147" t="s">
        <v>99</v>
      </c>
      <c r="AB1" s="147" t="s">
        <v>100</v>
      </c>
      <c r="AC1" s="147" t="s">
        <v>101</v>
      </c>
      <c r="AD1" s="147" t="s">
        <v>104</v>
      </c>
      <c r="AE1" s="147" t="s">
        <v>105</v>
      </c>
      <c r="AF1" s="147" t="s">
        <v>106</v>
      </c>
      <c r="AG1" s="147" t="s">
        <v>108</v>
      </c>
      <c r="AH1" s="147" t="s">
        <v>109</v>
      </c>
      <c r="AI1" s="147" t="s">
        <v>110</v>
      </c>
      <c r="AJ1" s="147" t="s">
        <v>113</v>
      </c>
      <c r="AK1" s="147" t="s">
        <v>114</v>
      </c>
      <c r="AL1" s="147" t="s">
        <v>115</v>
      </c>
      <c r="AM1" s="147" t="s">
        <v>117</v>
      </c>
      <c r="AN1" s="147" t="s">
        <v>118</v>
      </c>
      <c r="AO1" s="147" t="s">
        <v>119</v>
      </c>
    </row>
    <row r="2" spans="1:41" ht="25.5" x14ac:dyDescent="0.2">
      <c r="A2" s="193" t="str">
        <f>'general info'!D2</f>
        <v>Adropion fagineum n.sp.</v>
      </c>
      <c r="B2" s="194" t="str">
        <f>'general info'!D3</f>
        <v>IT.232</v>
      </c>
      <c r="C2" s="199" t="str">
        <f>animals!B1</f>
        <v>IT.232.08.A</v>
      </c>
      <c r="D2" s="177">
        <f>IF(animals!C3&gt;0,animals!C3,"")</f>
        <v>1806.1407888167746</v>
      </c>
      <c r="E2" s="178">
        <f>IF(animals!C6&gt;0,animals!C6,"")</f>
        <v>219.32101847229154</v>
      </c>
      <c r="F2" s="178">
        <f>IF(animals!C7&gt;0,animals!C7,"")</f>
        <v>319.02146779830252</v>
      </c>
      <c r="G2" s="178">
        <f>IF(animals!C9&gt;0,animals!C9,"")</f>
        <v>75.486769845232146</v>
      </c>
      <c r="H2" s="178">
        <f>IF(animals!C10&gt;0,animals!C10,"")</f>
        <v>10.833749375936094</v>
      </c>
      <c r="I2" s="178">
        <f>IF(animals!C11&gt;0,animals!C11,"")</f>
        <v>5.9910134797803289</v>
      </c>
      <c r="J2" s="179" t="e">
        <f>IF(animals!#REF!&gt;0,animals!#REF!,"")</f>
        <v>#REF!</v>
      </c>
      <c r="K2" s="179">
        <f>IF(animals!C13&gt;0,animals!C13,"")</f>
        <v>41.337993010484269</v>
      </c>
      <c r="L2" s="178">
        <f>IF(animals!C14&gt;0,animals!C14,"")</f>
        <v>89.765351972041927</v>
      </c>
      <c r="M2" s="178" t="e">
        <f>IF(animals!#REF!&gt;0,animals!#REF!,"")</f>
        <v>#REF!</v>
      </c>
      <c r="N2" s="178">
        <f>IF(animals!C15&gt;0,animals!C15,"")</f>
        <v>7.1392910634048912</v>
      </c>
      <c r="O2" s="178" t="e">
        <f>IF(animals!#REF!&gt;0,animals!#REF!,"")</f>
        <v>#REF!</v>
      </c>
      <c r="P2" s="178">
        <f>IF(animals!C16&gt;0,animals!C16,"")</f>
        <v>133.69945082376435</v>
      </c>
      <c r="Q2" s="178">
        <f>IF(animals!C17&gt;0,animals!C17,"")</f>
        <v>145.23215177234147</v>
      </c>
      <c r="R2" s="178">
        <f>IF(animals!C19&gt;0,animals!C19,"")</f>
        <v>26.21068397403894</v>
      </c>
      <c r="S2" s="178">
        <f>IF(animals!C20&gt;0,animals!C20,"")</f>
        <v>49.725411882176736</v>
      </c>
      <c r="T2" s="178">
        <f>IF(animals!C21&gt;0,animals!C21,"")</f>
        <v>37.943085371942082</v>
      </c>
      <c r="U2" s="178">
        <f>IF(animals!C25&gt;0,animals!C25,"")</f>
        <v>21.168247628557165</v>
      </c>
      <c r="V2" s="178">
        <f>IF(animals!C26&gt;0,animals!C26,"")</f>
        <v>31.253120319520715</v>
      </c>
      <c r="W2" s="178">
        <f>IF(animals!C27&gt;0,animals!C27,"")</f>
        <v>22.516225661507736</v>
      </c>
      <c r="X2" s="178">
        <f>IF(animals!C32&gt;0,animals!C32,"")</f>
        <v>27.009485771342984</v>
      </c>
      <c r="Y2" s="178">
        <f>IF(animals!C33&gt;0,animals!C33,"")</f>
        <v>56.315526709935092</v>
      </c>
      <c r="Z2" s="178">
        <f>IF(animals!C34&gt;0,animals!C34,"")</f>
        <v>39.890164752870696</v>
      </c>
      <c r="AA2" s="178">
        <f>IF(animals!C38&gt;0,animals!C38,"")</f>
        <v>26.360459311033452</v>
      </c>
      <c r="AB2" s="178">
        <f>IF(animals!C39&gt;0,animals!C39,"")</f>
        <v>38.392411382925609</v>
      </c>
      <c r="AC2" s="178">
        <f>IF(animals!C40&gt;0,animals!C40,"")</f>
        <v>29.455816275586621</v>
      </c>
      <c r="AD2" s="178">
        <f>IF(animals!C45&gt;0,animals!C45,"")</f>
        <v>29.705441837244134</v>
      </c>
      <c r="AE2" s="178">
        <f>IF(animals!C46&gt;0,animals!C46,"")</f>
        <v>60.30953569645532</v>
      </c>
      <c r="AF2" s="178">
        <f>IF(animals!C47&gt;0,animals!C47,"")</f>
        <v>38.192710933599599</v>
      </c>
      <c r="AG2" s="178">
        <f>IF(animals!C51&gt;0,animals!C51,"")</f>
        <v>26.460309535696453</v>
      </c>
      <c r="AH2" s="178">
        <f>IF(animals!C52&gt;0,animals!C52,"")</f>
        <v>42.486270594108831</v>
      </c>
      <c r="AI2" s="178">
        <f>IF(animals!C53&gt;0,animals!C53,"")</f>
        <v>30.454318522216674</v>
      </c>
      <c r="AJ2" s="178">
        <f>IF(animals!C58&gt;0,animals!C58,"")</f>
        <v>27.059410883674484</v>
      </c>
      <c r="AK2" s="178">
        <f>IF(animals!C59&gt;0,animals!C59,"")</f>
        <v>40.589116325511732</v>
      </c>
      <c r="AL2" s="178">
        <f>IF(animals!C60&gt;0,animals!C60,"")</f>
        <v>33.399900149775334</v>
      </c>
      <c r="AM2" s="178">
        <f>IF(animals!C64&gt;0,animals!C64,"")</f>
        <v>32.051922116824763</v>
      </c>
      <c r="AN2" s="178">
        <f>IF(animals!C65&gt;0,animals!C65,"")</f>
        <v>57.164253619570637</v>
      </c>
      <c r="AO2" s="178">
        <f>IF(animals!C66&gt;0,animals!C66,"")</f>
        <v>40.439340988517216</v>
      </c>
    </row>
    <row r="3" spans="1:41" ht="25.5" x14ac:dyDescent="0.2">
      <c r="A3" s="190" t="str">
        <f>A$2</f>
        <v>Adropion fagineum n.sp.</v>
      </c>
      <c r="B3" s="191" t="str">
        <f t="shared" ref="A3:B19" si="0">B$2</f>
        <v>IT.232</v>
      </c>
      <c r="C3" s="199" t="str">
        <f>animals!D1</f>
        <v>IT.232.03.A</v>
      </c>
      <c r="D3" s="177">
        <f>IF(animals!E3&gt;0,animals!E3,"")</f>
        <v>1712.5605815831984</v>
      </c>
      <c r="E3" s="178">
        <f>IF(animals!E6&gt;0,animals!E6,"")</f>
        <v>196.24394184168011</v>
      </c>
      <c r="F3" s="178">
        <f>IF(animals!E7&gt;0,animals!E7,"")</f>
        <v>296.44588045234246</v>
      </c>
      <c r="G3" s="178">
        <f>IF(animals!E9&gt;0,animals!E9,"")</f>
        <v>74.19224555735056</v>
      </c>
      <c r="H3" s="178">
        <f>IF(animals!E10&gt;0,animals!E10,"")</f>
        <v>10.500807754442649</v>
      </c>
      <c r="I3" s="178">
        <f>IF(animals!E11&gt;0,animals!E11,"")</f>
        <v>6.219709208400646</v>
      </c>
      <c r="J3" s="179" t="e">
        <f>IF(animals!#REF!&gt;0,animals!#REF!,"")</f>
        <v>#REF!</v>
      </c>
      <c r="K3" s="179">
        <f>IF(animals!E13&gt;0,animals!E13,"")</f>
        <v>45.315024232633277</v>
      </c>
      <c r="L3" s="178">
        <f>IF(animals!E14&gt;0,animals!E14,"")</f>
        <v>92.124394184167997</v>
      </c>
      <c r="M3" s="178" t="e">
        <f>IF(animals!#REF!&gt;0,animals!#REF!,"")</f>
        <v>#REF!</v>
      </c>
      <c r="N3" s="178">
        <f>IF(animals!E15&gt;0,animals!E15,"")</f>
        <v>10.016155088852988</v>
      </c>
      <c r="O3" s="178" t="e">
        <f>IF(animals!#REF!&gt;0,animals!#REF!,"")</f>
        <v>#REF!</v>
      </c>
      <c r="P3" s="178">
        <f>IF(animals!E16&gt;0,animals!E16,"")</f>
        <v>140.4281098546042</v>
      </c>
      <c r="Q3" s="178">
        <f>IF(animals!E17&gt;0,animals!E17,"")</f>
        <v>152.66558966074311</v>
      </c>
      <c r="R3" s="178">
        <f>IF(animals!E19&gt;0,animals!E19,"")</f>
        <v>21.930533117932146</v>
      </c>
      <c r="S3" s="178">
        <f>IF(animals!E20&gt;0,animals!E20,"")</f>
        <v>42.084006462035539</v>
      </c>
      <c r="T3" s="178">
        <f>IF(animals!E21&gt;0,animals!E21,"")</f>
        <v>26.736672051696281</v>
      </c>
      <c r="U3" s="178">
        <f>IF(animals!E25&gt;0,animals!E25,"")</f>
        <v>22.253634894991919</v>
      </c>
      <c r="V3" s="178">
        <f>IF(animals!E26&gt;0,animals!E26,"")</f>
        <v>24.030694668820679</v>
      </c>
      <c r="W3" s="178">
        <f>IF(animals!E27&gt;0,animals!E27,"")</f>
        <v>23.424878836833603</v>
      </c>
      <c r="X3" s="178">
        <f>IF(animals!E32&gt;0,animals!E32,"")</f>
        <v>29.725363489499191</v>
      </c>
      <c r="Y3" s="178">
        <f>IF(animals!E33&gt;0,animals!E33,"")</f>
        <v>54.240710823909524</v>
      </c>
      <c r="Z3" s="178">
        <f>IF(animals!E34&gt;0,animals!E34,"")</f>
        <v>26.171243941841681</v>
      </c>
      <c r="AA3" s="178">
        <f>IF(animals!E38&gt;0,animals!E38,"")</f>
        <v>26.090468497576737</v>
      </c>
      <c r="AB3" s="178">
        <f>IF(animals!E39&gt;0,animals!E39,"")</f>
        <v>26.090468497576737</v>
      </c>
      <c r="AC3" s="178">
        <f>IF(animals!E40&gt;0,animals!E40,"")</f>
        <v>24.959612277867528</v>
      </c>
      <c r="AD3" s="178">
        <f>IF(animals!E45&gt;0,animals!E45,"")</f>
        <v>27.059773828756057</v>
      </c>
      <c r="AE3" s="178">
        <f>IF(animals!E46&gt;0,animals!E46,"")</f>
        <v>50.363489499192248</v>
      </c>
      <c r="AF3" s="178">
        <f>IF(animals!E47&gt;0,animals!E47,"")</f>
        <v>30.896607431340872</v>
      </c>
      <c r="AG3" s="178">
        <f>IF(animals!E51&gt;0,animals!E51,"")</f>
        <v>25.403877221324716</v>
      </c>
      <c r="AH3" s="178">
        <f>IF(animals!E52&gt;0,animals!E52,"")</f>
        <v>31.825525040387721</v>
      </c>
      <c r="AI3" s="178">
        <f>IF(animals!E53&gt;0,animals!E53,"")</f>
        <v>25.444264943457185</v>
      </c>
      <c r="AJ3" s="178">
        <f>IF(animals!E58&gt;0,animals!E58,"")</f>
        <v>25.767366720516961</v>
      </c>
      <c r="AK3" s="178">
        <f>IF(animals!E59&gt;0,animals!E59,"")</f>
        <v>34.733441033925686</v>
      </c>
      <c r="AL3" s="178">
        <f>IF(animals!E60&gt;0,animals!E60,"")</f>
        <v>26.575121163166397</v>
      </c>
      <c r="AM3" s="178">
        <f>IF(animals!E64&gt;0,animals!E64,"")</f>
        <v>30.452342487883683</v>
      </c>
      <c r="AN3" s="178">
        <f>IF(animals!E65&gt;0,animals!E65,"")</f>
        <v>51.090468497576737</v>
      </c>
      <c r="AO3" s="178">
        <f>IF(animals!E66&gt;0,animals!E66,"")</f>
        <v>30.210016155088855</v>
      </c>
    </row>
    <row r="4" spans="1:41" ht="25.5" x14ac:dyDescent="0.2">
      <c r="A4" s="190" t="str">
        <f t="shared" si="0"/>
        <v>Adropion fagineum n.sp.</v>
      </c>
      <c r="B4" s="191" t="str">
        <f t="shared" si="0"/>
        <v>IT.232</v>
      </c>
      <c r="C4" s="199" t="str">
        <f>animals!F1</f>
        <v>IT.232.03.B</v>
      </c>
      <c r="D4" s="177">
        <f>IF(animals!G3&gt;0,animals!G3,"")</f>
        <v>2203.5963687150838</v>
      </c>
      <c r="E4" s="178">
        <f>IF(animals!G6&gt;0,animals!G6,"")</f>
        <v>234.46229050279334</v>
      </c>
      <c r="F4" s="178">
        <f>IF(animals!G7&gt;0,animals!G7,"")</f>
        <v>334.49720670391059</v>
      </c>
      <c r="G4" s="178">
        <f>IF(animals!G9&gt;0,animals!G9,"")</f>
        <v>69.203910614525142</v>
      </c>
      <c r="H4" s="178">
        <f>IF(animals!G10&gt;0,animals!G10,"")</f>
        <v>10.509776536312849</v>
      </c>
      <c r="I4" s="178">
        <f>IF(animals!G11&gt;0,animals!G11,"")</f>
        <v>6.7737430167597754</v>
      </c>
      <c r="J4" s="179" t="e">
        <f>IF(animals!#REF!&gt;0,animals!#REF!,"")</f>
        <v>#REF!</v>
      </c>
      <c r="K4" s="179">
        <f>IF(animals!G13&gt;0,animals!G13,"")</f>
        <v>50.593575418994419</v>
      </c>
      <c r="L4" s="178">
        <f>IF(animals!G14&gt;0,animals!G14,"")</f>
        <v>111.87150837988827</v>
      </c>
      <c r="M4" s="178" t="e">
        <f>IF(animals!#REF!&gt;0,animals!#REF!,"")</f>
        <v>#REF!</v>
      </c>
      <c r="N4" s="178">
        <f>IF(animals!G15&gt;0,animals!G15,"")</f>
        <v>8.0307262569832396</v>
      </c>
      <c r="O4" s="178" t="e">
        <f>IF(animals!#REF!&gt;0,animals!#REF!,"")</f>
        <v>#REF!</v>
      </c>
      <c r="P4" s="178">
        <f>IF(animals!G16&gt;0,animals!G16,"")</f>
        <v>165.92178770949721</v>
      </c>
      <c r="Q4" s="178">
        <f>IF(animals!G17&gt;0,animals!G17,"")</f>
        <v>182.4022346368715</v>
      </c>
      <c r="R4" s="178">
        <f>IF(animals!G19&gt;0,animals!G19,"")</f>
        <v>28.770949720670391</v>
      </c>
      <c r="S4" s="178">
        <f>IF(animals!G20&gt;0,animals!G20,"")</f>
        <v>48.63826815642458</v>
      </c>
      <c r="T4" s="178">
        <f>IF(animals!G21&gt;0,animals!G21,"")</f>
        <v>33.205307262569832</v>
      </c>
      <c r="U4" s="178">
        <f>IF(animals!G25&gt;0,animals!G25,"")</f>
        <v>25.3840782122905</v>
      </c>
      <c r="V4" s="178">
        <f>IF(animals!G26&gt;0,animals!G26,"")</f>
        <v>30.55167597765363</v>
      </c>
      <c r="W4" s="178">
        <f>IF(animals!G27&gt;0,animals!G27,"")</f>
        <v>25.069832402234638</v>
      </c>
      <c r="X4" s="178">
        <f>IF(animals!G32&gt;0,animals!G32,"")</f>
        <v>29.678770949720668</v>
      </c>
      <c r="Y4" s="178">
        <f>IF(animals!G33&gt;0,animals!G33,"")</f>
        <v>61.69692737430168</v>
      </c>
      <c r="Z4" s="178">
        <f>IF(animals!G34&gt;0,animals!G34,"")</f>
        <v>35.928770949720665</v>
      </c>
      <c r="AA4" s="178">
        <f>IF(animals!G38&gt;0,animals!G38,"")</f>
        <v>29.853351955307268</v>
      </c>
      <c r="AB4" s="178">
        <f>IF(animals!G39&gt;0,animals!G39,"")</f>
        <v>39.490223463687151</v>
      </c>
      <c r="AC4" s="178">
        <f>IF(animals!G40&gt;0,animals!G40,"")</f>
        <v>32.786312849162016</v>
      </c>
      <c r="AD4" s="178">
        <f>IF(animals!G45&gt;0,animals!G45,"")</f>
        <v>32.541899441340782</v>
      </c>
      <c r="AE4" s="178">
        <f>IF(animals!G46&gt;0,animals!G46,"")</f>
        <v>59.811452513966479</v>
      </c>
      <c r="AF4" s="178">
        <f>IF(animals!G47&gt;0,animals!G47,"")</f>
        <v>35.509776536312849</v>
      </c>
      <c r="AG4" s="178">
        <f>IF(animals!G51&gt;0,animals!G51,"")</f>
        <v>32.506983240223462</v>
      </c>
      <c r="AH4" s="178">
        <f>IF(animals!G52&gt;0,animals!G52,"")</f>
        <v>38.093575418994412</v>
      </c>
      <c r="AI4" s="178">
        <f>IF(animals!G53&gt;0,animals!G53,"")</f>
        <v>34.043296089385471</v>
      </c>
      <c r="AJ4" s="178">
        <f>IF(animals!G58&gt;0,animals!G58,"")</f>
        <v>31.494413407821227</v>
      </c>
      <c r="AK4" s="178">
        <f>IF(animals!G59&gt;0,animals!G59,"")</f>
        <v>50.593575418994419</v>
      </c>
      <c r="AL4" s="178">
        <f>IF(animals!G60&gt;0,animals!G60,"")</f>
        <v>31.634078212290508</v>
      </c>
      <c r="AM4" s="178">
        <f>IF(animals!G64&gt;0,animals!G64,"")</f>
        <v>27.583798882681563</v>
      </c>
      <c r="AN4" s="178">
        <f>IF(animals!G65&gt;0,animals!G65,"")</f>
        <v>63.547486033519554</v>
      </c>
      <c r="AO4" s="178">
        <f>IF(animals!G66&gt;0,animals!G66,"")</f>
        <v>35.195530726256983</v>
      </c>
    </row>
    <row r="5" spans="1:41" ht="25.5" x14ac:dyDescent="0.2">
      <c r="A5" s="190" t="str">
        <f t="shared" si="0"/>
        <v>Adropion fagineum n.sp.</v>
      </c>
      <c r="B5" s="191" t="str">
        <f t="shared" si="0"/>
        <v>IT.232</v>
      </c>
      <c r="C5" s="199" t="str">
        <f>animals!H1</f>
        <v>IT.232.03.C</v>
      </c>
      <c r="D5" s="177">
        <f>IF(animals!I3&gt;0,animals!I3,"")</f>
        <v>1946.7643904183053</v>
      </c>
      <c r="E5" s="178">
        <f>IF(animals!I6&gt;0,animals!I6,"")</f>
        <v>192.06292456203076</v>
      </c>
      <c r="F5" s="178">
        <f>IF(animals!I7&gt;0,animals!I7,"")</f>
        <v>292.09867715409371</v>
      </c>
      <c r="G5" s="178">
        <f>IF(animals!I9&gt;0,animals!I9,"")</f>
        <v>64.497676081515905</v>
      </c>
      <c r="H5" s="178">
        <f>IF(animals!I10&gt;0,animals!I10,"")</f>
        <v>10.117983553807653</v>
      </c>
      <c r="I5" s="178">
        <f>IF(animals!I11&gt;0,animals!I11,"")</f>
        <v>4.7908473364318915</v>
      </c>
      <c r="J5" s="179" t="e">
        <f>IF(animals!#REF!&gt;0,animals!#REF!,"")</f>
        <v>#REF!</v>
      </c>
      <c r="K5" s="179">
        <f>IF(animals!I13&gt;0,animals!I13,"")</f>
        <v>43.0818734358241</v>
      </c>
      <c r="L5" s="178">
        <f>IF(animals!I14&gt;0,animals!I14,"")</f>
        <v>90.847336431891307</v>
      </c>
      <c r="M5" s="178" t="e">
        <f>IF(animals!#REF!&gt;0,animals!#REF!,"")</f>
        <v>#REF!</v>
      </c>
      <c r="N5" s="178">
        <f>IF(animals!I15&gt;0,animals!I15,"")</f>
        <v>5.684662138005006</v>
      </c>
      <c r="O5" s="178" t="e">
        <f>IF(animals!#REF!&gt;0,animals!#REF!,"")</f>
        <v>#REF!</v>
      </c>
      <c r="P5" s="178">
        <f>IF(animals!I16&gt;0,animals!I16,"")</f>
        <v>137.75473721844835</v>
      </c>
      <c r="Q5" s="178">
        <f>IF(animals!I17&gt;0,animals!I17,"")</f>
        <v>145.94208080085807</v>
      </c>
      <c r="R5" s="178">
        <f>IF(animals!I19&gt;0,animals!I19,"")</f>
        <v>25.312835180550593</v>
      </c>
      <c r="S5" s="178">
        <f>IF(animals!I20&gt;0,animals!I20,"")</f>
        <v>36.145870575616733</v>
      </c>
      <c r="T5" s="178">
        <f>IF(animals!I21&gt;0,animals!I21,"")</f>
        <v>29.853414372542009</v>
      </c>
      <c r="U5" s="178">
        <f>IF(animals!I25&gt;0,animals!I25,"")</f>
        <v>21.95209152663568</v>
      </c>
      <c r="V5" s="178">
        <f>IF(animals!I26&gt;0,animals!I26,"")</f>
        <v>17.661780479084737</v>
      </c>
      <c r="W5" s="178" t="str">
        <f>IF(animals!I27&gt;0,animals!I27,"")</f>
        <v/>
      </c>
      <c r="X5" s="178">
        <f>IF(animals!I32&gt;0,animals!I32,"")</f>
        <v>30.103682516982484</v>
      </c>
      <c r="Y5" s="178">
        <f>IF(animals!I33&gt;0,animals!I33,"")</f>
        <v>49.517340007150516</v>
      </c>
      <c r="Z5" s="178">
        <f>IF(animals!I34&gt;0,animals!I34,"")</f>
        <v>31.99856989631748</v>
      </c>
      <c r="AA5" s="178">
        <f>IF(animals!I38&gt;0,animals!I38,"")</f>
        <v>23.596710761530211</v>
      </c>
      <c r="AB5" s="178">
        <f>IF(animals!I39&gt;0,animals!I39,"")</f>
        <v>32.534858777261348</v>
      </c>
      <c r="AC5" s="178">
        <f>IF(animals!I40&gt;0,animals!I40,"")</f>
        <v>25.38434036467644</v>
      </c>
      <c r="AD5" s="178">
        <f>IF(animals!I45&gt;0,animals!I45,"")</f>
        <v>31.033249910618522</v>
      </c>
      <c r="AE5" s="178">
        <f>IF(animals!I46&gt;0,animals!I46,"")</f>
        <v>49.088308902395426</v>
      </c>
      <c r="AF5" s="178">
        <f>IF(animals!I47&gt;0,animals!I47,"")</f>
        <v>34.072220235967102</v>
      </c>
      <c r="AG5" s="178">
        <f>IF(animals!I51&gt;0,animals!I51,"")</f>
        <v>20.378977475867003</v>
      </c>
      <c r="AH5" s="178">
        <f>IF(animals!I52&gt;0,animals!I52,"")</f>
        <v>32.463353593135501</v>
      </c>
      <c r="AI5" s="178">
        <f>IF(animals!I53&gt;0,animals!I53,"")</f>
        <v>24.848051483732572</v>
      </c>
      <c r="AJ5" s="178">
        <f>IF(animals!I58&gt;0,animals!I58,"")</f>
        <v>28.530568466213801</v>
      </c>
      <c r="AK5" s="178">
        <f>IF(animals!I59&gt;0,animals!I59,"")</f>
        <v>37.826242402574188</v>
      </c>
      <c r="AL5" s="178">
        <f>IF(animals!I60&gt;0,animals!I60,"")</f>
        <v>31.319270647121915</v>
      </c>
      <c r="AM5" s="178">
        <f>IF(animals!I64&gt;0,animals!I64,"")</f>
        <v>27.279227744011443</v>
      </c>
      <c r="AN5" s="178">
        <f>IF(animals!I65&gt;0,animals!I65,"")</f>
        <v>53.021094029317126</v>
      </c>
      <c r="AO5" s="178">
        <f>IF(animals!I66&gt;0,animals!I66,"")</f>
        <v>31.462281015373616</v>
      </c>
    </row>
    <row r="6" spans="1:41" ht="25.5" x14ac:dyDescent="0.2">
      <c r="A6" s="190" t="str">
        <f t="shared" si="0"/>
        <v>Adropion fagineum n.sp.</v>
      </c>
      <c r="B6" s="191" t="str">
        <f t="shared" si="0"/>
        <v>IT.232</v>
      </c>
      <c r="C6" s="199" t="str">
        <f>animals!J1</f>
        <v>IT.232.08.B</v>
      </c>
      <c r="D6" s="177">
        <f>IF(animals!K3&gt;0,animals!K3,"")</f>
        <v>1421.0615471485035</v>
      </c>
      <c r="E6" s="178">
        <f>IF(animals!K6&gt;0,animals!K6,"")</f>
        <v>208.97797854319592</v>
      </c>
      <c r="F6" s="178">
        <f>IF(animals!K7&gt;0,animals!K7,"")</f>
        <v>308.86504799548277</v>
      </c>
      <c r="G6" s="178">
        <f>IF(animals!K9&gt;0,animals!K9,"")</f>
        <v>78.373800112930553</v>
      </c>
      <c r="H6" s="178">
        <f>IF(animals!K10&gt;0,animals!K10,"")</f>
        <v>11.010728402032749</v>
      </c>
      <c r="I6" s="178">
        <f>IF(animals!K11&gt;0,animals!K11,"")</f>
        <v>5.2512704686617724</v>
      </c>
      <c r="J6" s="179" t="e">
        <f>IF(animals!#REF!&gt;0,animals!#REF!,"")</f>
        <v>#REF!</v>
      </c>
      <c r="K6" s="179">
        <f>IF(animals!K13&gt;0,animals!K13,"")</f>
        <v>30.886504799548277</v>
      </c>
      <c r="L6" s="178">
        <f>IF(animals!K14&gt;0,animals!K14,"")</f>
        <v>75.494071146245062</v>
      </c>
      <c r="M6" s="178" t="e">
        <f>IF(animals!#REF!&gt;0,animals!#REF!,"")</f>
        <v>#REF!</v>
      </c>
      <c r="N6" s="178">
        <f>IF(animals!K15&gt;0,animals!K15,"")</f>
        <v>7.2275550536420097</v>
      </c>
      <c r="O6" s="178" t="e">
        <f>IF(animals!#REF!&gt;0,animals!#REF!,"")</f>
        <v>#REF!</v>
      </c>
      <c r="P6" s="178">
        <f>IF(animals!K16&gt;0,animals!K16,"")</f>
        <v>107.67927724449464</v>
      </c>
      <c r="Q6" s="178">
        <f>IF(animals!K17&gt;0,animals!K17,"")</f>
        <v>118.63354037267082</v>
      </c>
      <c r="R6" s="178">
        <f>IF(animals!K19&gt;0,animals!K19,"")</f>
        <v>19.875776397515526</v>
      </c>
      <c r="S6" s="178">
        <f>IF(animals!K20&gt;0,animals!K20,"")</f>
        <v>34.161490683229815</v>
      </c>
      <c r="T6" s="178">
        <f>IF(animals!K21&gt;0,animals!K21,"")</f>
        <v>19.875776397515526</v>
      </c>
      <c r="U6" s="178">
        <f>IF(animals!K25&gt;0,animals!K25,"")</f>
        <v>21.569734613212869</v>
      </c>
      <c r="V6" s="178">
        <f>IF(animals!K26&gt;0,animals!K26,"")</f>
        <v>27.893845285149631</v>
      </c>
      <c r="W6" s="178">
        <f>IF(animals!K27&gt;0,animals!K27,"")</f>
        <v>21.739130434782609</v>
      </c>
      <c r="X6" s="178">
        <f>IF(animals!K32&gt;0,animals!K32,"")</f>
        <v>18.633540372670808</v>
      </c>
      <c r="Y6" s="178">
        <f>IF(animals!K33&gt;0,animals!K33,"")</f>
        <v>50.98814229249011</v>
      </c>
      <c r="Z6" s="178">
        <f>IF(animals!K34&gt;0,animals!K34,"")</f>
        <v>29.249011857707508</v>
      </c>
      <c r="AA6" s="178" t="str">
        <f>IF(animals!K38&gt;0,animals!K38,"")</f>
        <v/>
      </c>
      <c r="AB6" s="178" t="str">
        <f>IF(animals!K39&gt;0,animals!K39,"")</f>
        <v/>
      </c>
      <c r="AC6" s="178" t="str">
        <f>IF(animals!K40&gt;0,animals!K40,"")</f>
        <v/>
      </c>
      <c r="AD6" s="178">
        <f>IF(animals!K45&gt;0,animals!K45,"")</f>
        <v>18.972332015810274</v>
      </c>
      <c r="AE6" s="178">
        <f>IF(animals!K46&gt;0,animals!K46,"")</f>
        <v>49.463579898362504</v>
      </c>
      <c r="AF6" s="178">
        <f>IF(animals!K47&gt;0,animals!K47,"")</f>
        <v>29.474872953133818</v>
      </c>
      <c r="AG6" s="178">
        <f>IF(animals!K51&gt;0,animals!K51,"")</f>
        <v>21.456804065499714</v>
      </c>
      <c r="AH6" s="178">
        <f>IF(animals!K52&gt;0,animals!K52,"")</f>
        <v>32.467532467532465</v>
      </c>
      <c r="AI6" s="178">
        <f>IF(animals!K53&gt;0,animals!K53,"")</f>
        <v>24.054206662902313</v>
      </c>
      <c r="AJ6" s="178" t="str">
        <f>IF(animals!K58&gt;0,animals!K58,"")</f>
        <v/>
      </c>
      <c r="AK6" s="178" t="str">
        <f>IF(animals!K59&gt;0,animals!K59,"")</f>
        <v/>
      </c>
      <c r="AL6" s="178" t="str">
        <f>IF(animals!K60&gt;0,animals!K60,"")</f>
        <v/>
      </c>
      <c r="AM6" s="178" t="str">
        <f>IF(animals!K64&gt;0,animals!K64,"")</f>
        <v/>
      </c>
      <c r="AN6" s="178" t="str">
        <f>IF(animals!K65&gt;0,animals!K65,"")</f>
        <v/>
      </c>
      <c r="AO6" s="178" t="str">
        <f>IF(animals!K66&gt;0,animals!K66,"")</f>
        <v/>
      </c>
    </row>
    <row r="7" spans="1:41" ht="25.5" x14ac:dyDescent="0.2">
      <c r="A7" s="190" t="str">
        <f t="shared" si="0"/>
        <v>Adropion fagineum n.sp.</v>
      </c>
      <c r="B7" s="191" t="str">
        <f t="shared" si="0"/>
        <v>IT.232</v>
      </c>
      <c r="C7" s="199" t="str">
        <f>animals!L1</f>
        <v>IT.232.08.C</v>
      </c>
      <c r="D7" s="177">
        <f>IF(animals!M3&gt;0,animals!M3,"")</f>
        <v>1721.0175939134569</v>
      </c>
      <c r="E7" s="178">
        <f>IF(animals!M6&gt;0,animals!M6,"")</f>
        <v>227.76985259153588</v>
      </c>
      <c r="F7" s="178">
        <f>IF(animals!M7&gt;0,animals!M7,"")</f>
        <v>327.62719923918212</v>
      </c>
      <c r="G7" s="178">
        <f>IF(animals!M9&gt;0,animals!M9,"")</f>
        <v>78.459343794579169</v>
      </c>
      <c r="H7" s="178">
        <f>IF(animals!M10&gt;0,animals!M10,"")</f>
        <v>10.318592486923443</v>
      </c>
      <c r="I7" s="178">
        <f>IF(animals!M11&gt;0,animals!M11,"")</f>
        <v>6.1816452686638135</v>
      </c>
      <c r="J7" s="179" t="e">
        <f>IF(animals!#REF!&gt;0,animals!#REF!,"")</f>
        <v>#REF!</v>
      </c>
      <c r="K7" s="179">
        <f>IF(animals!M13&gt;0,animals!M13,"")</f>
        <v>39.134569662387065</v>
      </c>
      <c r="L7" s="178">
        <f>IF(animals!M14&gt;0,animals!M14,"")</f>
        <v>88.492629576795039</v>
      </c>
      <c r="M7" s="178" t="e">
        <f>IF(animals!#REF!&gt;0,animals!#REF!,"")</f>
        <v>#REF!</v>
      </c>
      <c r="N7" s="178">
        <f>IF(animals!M15&gt;0,animals!M15,"")</f>
        <v>5.9914407988587728</v>
      </c>
      <c r="O7" s="178" t="e">
        <f>IF(animals!#REF!&gt;0,animals!#REF!,"")</f>
        <v>#REF!</v>
      </c>
      <c r="P7" s="178">
        <f>IF(animals!M16&gt;0,animals!M16,"")</f>
        <v>128.95863052781741</v>
      </c>
      <c r="Q7" s="178">
        <f>IF(animals!M17&gt;0,animals!M17,"")</f>
        <v>137.28007608178791</v>
      </c>
      <c r="R7" s="178" t="str">
        <f>IF(animals!M19&gt;0,animals!M19,"")</f>
        <v/>
      </c>
      <c r="S7" s="178" t="str">
        <f>IF(animals!M20&gt;0,animals!M20,"")</f>
        <v/>
      </c>
      <c r="T7" s="178" t="str">
        <f>IF(animals!M21&gt;0,animals!M21,"")</f>
        <v/>
      </c>
      <c r="U7" s="178" t="str">
        <f>IF(animals!M25&gt;0,animals!M25,"")</f>
        <v/>
      </c>
      <c r="V7" s="178" t="str">
        <f>IF(animals!M26&gt;0,animals!M26,"")</f>
        <v/>
      </c>
      <c r="W7" s="178" t="str">
        <f>IF(animals!M27&gt;0,animals!M27,"")</f>
        <v/>
      </c>
      <c r="X7" s="178" t="str">
        <f>IF(animals!M32&gt;0,animals!M32,"")</f>
        <v/>
      </c>
      <c r="Y7" s="178" t="str">
        <f>IF(animals!M33&gt;0,animals!M33,"")</f>
        <v/>
      </c>
      <c r="Z7" s="178" t="str">
        <f>IF(animals!M34&gt;0,animals!M34,"")</f>
        <v/>
      </c>
      <c r="AA7" s="178" t="str">
        <f>IF(animals!M38&gt;0,animals!M38,"")</f>
        <v/>
      </c>
      <c r="AB7" s="178" t="str">
        <f>IF(animals!M39&gt;0,animals!M39,"")</f>
        <v/>
      </c>
      <c r="AC7" s="178" t="str">
        <f>IF(animals!M40&gt;0,animals!M40,"")</f>
        <v/>
      </c>
      <c r="AD7" s="178" t="str">
        <f>IF(animals!M45&gt;0,animals!M45,"")</f>
        <v/>
      </c>
      <c r="AE7" s="178" t="str">
        <f>IF(animals!M46&gt;0,animals!M46,"")</f>
        <v/>
      </c>
      <c r="AF7" s="178" t="str">
        <f>IF(animals!M47&gt;0,animals!M47,"")</f>
        <v/>
      </c>
      <c r="AG7" s="178" t="str">
        <f>IF(animals!M51&gt;0,animals!M51,"")</f>
        <v/>
      </c>
      <c r="AH7" s="178" t="str">
        <f>IF(animals!M52&gt;0,animals!M52,"")</f>
        <v/>
      </c>
      <c r="AI7" s="178" t="str">
        <f>IF(animals!M53&gt;0,animals!M53,"")</f>
        <v/>
      </c>
      <c r="AJ7" s="178" t="str">
        <f>IF(animals!M58&gt;0,animals!M58,"")</f>
        <v/>
      </c>
      <c r="AK7" s="178" t="str">
        <f>IF(animals!M59&gt;0,animals!M59,"")</f>
        <v/>
      </c>
      <c r="AL7" s="178" t="str">
        <f>IF(animals!M60&gt;0,animals!M60,"")</f>
        <v/>
      </c>
      <c r="AM7" s="178" t="str">
        <f>IF(animals!M64&gt;0,animals!M64,"")</f>
        <v/>
      </c>
      <c r="AN7" s="178" t="str">
        <f>IF(animals!M65&gt;0,animals!M65,"")</f>
        <v/>
      </c>
      <c r="AO7" s="178" t="str">
        <f>IF(animals!M66&gt;0,animals!M66,"")</f>
        <v/>
      </c>
    </row>
    <row r="8" spans="1:41" ht="25.5" x14ac:dyDescent="0.2">
      <c r="A8" s="190" t="str">
        <f t="shared" si="0"/>
        <v>Adropion fagineum n.sp.</v>
      </c>
      <c r="B8" s="191" t="str">
        <f t="shared" si="0"/>
        <v>IT.232</v>
      </c>
      <c r="C8" s="199" t="str">
        <f>animals!N1</f>
        <v>IT.232.08.D</v>
      </c>
      <c r="D8" s="177">
        <f>IF(animals!O3&gt;0,animals!O3,"")</f>
        <v>1657.0183086312118</v>
      </c>
      <c r="E8" s="178">
        <f>IF(animals!O6&gt;0,animals!O6,"")</f>
        <v>211.20313862249347</v>
      </c>
      <c r="F8" s="178">
        <f>IF(animals!O7&gt;0,animals!O7,"")</f>
        <v>311.24673060156931</v>
      </c>
      <c r="G8" s="178">
        <f>IF(animals!O9&gt;0,animals!O9,"")</f>
        <v>74.106364428945071</v>
      </c>
      <c r="H8" s="178">
        <f>IF(animals!O10&gt;0,animals!O10,"")</f>
        <v>9.67741935483871</v>
      </c>
      <c r="I8" s="178">
        <f>IF(animals!O11&gt;0,animals!O11,"")</f>
        <v>4.6207497820401047</v>
      </c>
      <c r="J8" s="179" t="e">
        <f>IF(animals!#REF!&gt;0,animals!#REF!,"")</f>
        <v>#REF!</v>
      </c>
      <c r="K8" s="179">
        <f>IF(animals!O13&gt;0,animals!O13,"")</f>
        <v>38.448125544899739</v>
      </c>
      <c r="L8" s="178">
        <f>IF(animals!O14&gt;0,animals!O14,"")</f>
        <v>90.278988666085439</v>
      </c>
      <c r="M8" s="178" t="e">
        <f>IF(animals!#REF!&gt;0,animals!#REF!,"")</f>
        <v>#REF!</v>
      </c>
      <c r="N8" s="178">
        <f>IF(animals!O15&gt;0,animals!O15,"")</f>
        <v>6.9747166521360064</v>
      </c>
      <c r="O8" s="178" t="e">
        <f>IF(animals!#REF!&gt;0,animals!#REF!,"")</f>
        <v>#REF!</v>
      </c>
      <c r="P8" s="178">
        <f>IF(animals!O16&gt;0,animals!O16,"")</f>
        <v>134.96076721883173</v>
      </c>
      <c r="Q8" s="178">
        <f>IF(animals!O17&gt;0,animals!O17,"")</f>
        <v>147.86399302528335</v>
      </c>
      <c r="R8" s="178" t="str">
        <f>IF(animals!O19&gt;0,animals!O19,"")</f>
        <v/>
      </c>
      <c r="S8" s="178" t="str">
        <f>IF(animals!O20&gt;0,animals!O20,"")</f>
        <v/>
      </c>
      <c r="T8" s="178" t="str">
        <f>IF(animals!O21&gt;0,animals!O21,"")</f>
        <v/>
      </c>
      <c r="U8" s="178" t="str">
        <f>IF(animals!O25&gt;0,animals!O25,"")</f>
        <v/>
      </c>
      <c r="V8" s="178" t="str">
        <f>IF(animals!O26&gt;0,animals!O26,"")</f>
        <v/>
      </c>
      <c r="W8" s="178" t="str">
        <f>IF(animals!O27&gt;0,animals!O27,"")</f>
        <v/>
      </c>
      <c r="X8" s="178" t="str">
        <f>IF(animals!O32&gt;0,animals!O32,"")</f>
        <v/>
      </c>
      <c r="Y8" s="178" t="str">
        <f>IF(animals!O33&gt;0,animals!O33,"")</f>
        <v/>
      </c>
      <c r="Z8" s="178" t="str">
        <f>IF(animals!O34&gt;0,animals!O34,"")</f>
        <v/>
      </c>
      <c r="AA8" s="178" t="str">
        <f>IF(animals!O38&gt;0,animals!O38,"")</f>
        <v/>
      </c>
      <c r="AB8" s="178" t="str">
        <f>IF(animals!O39&gt;0,animals!O39,"")</f>
        <v/>
      </c>
      <c r="AC8" s="178" t="str">
        <f>IF(animals!O40&gt;0,animals!O40,"")</f>
        <v/>
      </c>
      <c r="AD8" s="178" t="str">
        <f>IF(animals!O45&gt;0,animals!O45,"")</f>
        <v/>
      </c>
      <c r="AE8" s="178" t="str">
        <f>IF(animals!O46&gt;0,animals!O46,"")</f>
        <v/>
      </c>
      <c r="AF8" s="178" t="str">
        <f>IF(animals!O47&gt;0,animals!O47,"")</f>
        <v/>
      </c>
      <c r="AG8" s="178" t="str">
        <f>IF(animals!O51&gt;0,animals!O51,"")</f>
        <v/>
      </c>
      <c r="AH8" s="178" t="str">
        <f>IF(animals!O52&gt;0,animals!O52,"")</f>
        <v/>
      </c>
      <c r="AI8" s="178" t="str">
        <f>IF(animals!O53&gt;0,animals!O53,"")</f>
        <v/>
      </c>
      <c r="AJ8" s="178" t="str">
        <f>IF(animals!O58&gt;0,animals!O58,"")</f>
        <v/>
      </c>
      <c r="AK8" s="178" t="str">
        <f>IF(animals!O59&gt;0,animals!O59,"")</f>
        <v/>
      </c>
      <c r="AL8" s="178" t="str">
        <f>IF(animals!O60&gt;0,animals!O60,"")</f>
        <v/>
      </c>
      <c r="AM8" s="178" t="str">
        <f>IF(animals!O64&gt;0,animals!O64,"")</f>
        <v/>
      </c>
      <c r="AN8" s="178" t="str">
        <f>IF(animals!O65&gt;0,animals!O65,"")</f>
        <v/>
      </c>
      <c r="AO8" s="178" t="str">
        <f>IF(animals!O66&gt;0,animals!O66,"")</f>
        <v/>
      </c>
    </row>
    <row r="9" spans="1:41" ht="25.5" x14ac:dyDescent="0.2">
      <c r="A9" s="190" t="str">
        <f t="shared" si="0"/>
        <v>Adropion fagineum n.sp.</v>
      </c>
      <c r="B9" s="191" t="str">
        <f t="shared" si="0"/>
        <v>IT.232</v>
      </c>
      <c r="C9" s="199" t="str">
        <f>animals!P1</f>
        <v>IT.232.08.E</v>
      </c>
      <c r="D9" s="177">
        <f>IF(animals!Q3&gt;0,animals!Q3,"")</f>
        <v>1653.7510305028852</v>
      </c>
      <c r="E9" s="178">
        <f>IF(animals!Q6&gt;0,animals!Q6,"")</f>
        <v>206.43033800494641</v>
      </c>
      <c r="F9" s="178">
        <f>IF(animals!Q7&gt;0,animals!Q7,"")</f>
        <v>306.26545754328112</v>
      </c>
      <c r="G9" s="178">
        <f>IF(animals!Q9&gt;0,animals!Q9,"")</f>
        <v>73.82522671063478</v>
      </c>
      <c r="H9" s="178">
        <f>IF(animals!Q10&gt;0,animals!Q10,"")</f>
        <v>9.1096455070074196</v>
      </c>
      <c r="I9" s="178">
        <f>IF(animals!Q11&gt;0,animals!Q11,"")</f>
        <v>4.9051937345424559</v>
      </c>
      <c r="J9" s="179" t="e">
        <f>IF(animals!#REF!&gt;0,animals!#REF!,"")</f>
        <v>#REF!</v>
      </c>
      <c r="K9" s="179">
        <f>IF(animals!Q13&gt;0,animals!Q13,"")</f>
        <v>35.943940643033798</v>
      </c>
      <c r="L9" s="178">
        <f>IF(animals!Q14&gt;0,animals!Q14,"")</f>
        <v>72.423742786479792</v>
      </c>
      <c r="M9" s="178" t="e">
        <f>IF(animals!#REF!&gt;0,animals!#REF!,"")</f>
        <v>#REF!</v>
      </c>
      <c r="N9" s="178">
        <f>IF(animals!Q15&gt;0,animals!Q15,"")</f>
        <v>4.5342126957955484</v>
      </c>
      <c r="O9" s="178" t="e">
        <f>IF(animals!#REF!&gt;0,animals!#REF!,"")</f>
        <v>#REF!</v>
      </c>
      <c r="P9" s="178">
        <f>IF(animals!Q16&gt;0,animals!Q16,"")</f>
        <v>109.43940643033801</v>
      </c>
      <c r="Q9" s="178">
        <f>IF(animals!Q17&gt;0,animals!Q17,"")</f>
        <v>116.7765869744435</v>
      </c>
      <c r="R9" s="178" t="str">
        <f>IF(animals!Q19&gt;0,animals!Q19,"")</f>
        <v/>
      </c>
      <c r="S9" s="178" t="str">
        <f>IF(animals!Q20&gt;0,animals!Q20,"")</f>
        <v/>
      </c>
      <c r="T9" s="178" t="str">
        <f>IF(animals!Q21&gt;0,animals!Q21,"")</f>
        <v/>
      </c>
      <c r="U9" s="178" t="str">
        <f>IF(animals!Q25&gt;0,animals!Q25,"")</f>
        <v/>
      </c>
      <c r="V9" s="178" t="str">
        <f>IF(animals!Q26&gt;0,animals!Q26,"")</f>
        <v/>
      </c>
      <c r="W9" s="178" t="str">
        <f>IF(animals!Q27&gt;0,animals!Q27,"")</f>
        <v/>
      </c>
      <c r="X9" s="178" t="str">
        <f>IF(animals!Q32&gt;0,animals!Q32,"")</f>
        <v/>
      </c>
      <c r="Y9" s="178" t="str">
        <f>IF(animals!Q33&gt;0,animals!Q33,"")</f>
        <v/>
      </c>
      <c r="Z9" s="178" t="str">
        <f>IF(animals!Q34&gt;0,animals!Q34,"")</f>
        <v/>
      </c>
      <c r="AA9" s="178" t="str">
        <f>IF(animals!Q38&gt;0,animals!Q38,"")</f>
        <v/>
      </c>
      <c r="AB9" s="178" t="str">
        <f>IF(animals!Q39&gt;0,animals!Q39,"")</f>
        <v/>
      </c>
      <c r="AC9" s="178" t="str">
        <f>IF(animals!Q40&gt;0,animals!Q40,"")</f>
        <v/>
      </c>
      <c r="AD9" s="178" t="str">
        <f>IF(animals!Q45&gt;0,animals!Q45,"")</f>
        <v/>
      </c>
      <c r="AE9" s="178" t="str">
        <f>IF(animals!Q46&gt;0,animals!Q46,"")</f>
        <v/>
      </c>
      <c r="AF9" s="178" t="str">
        <f>IF(animals!Q47&gt;0,animals!Q47,"")</f>
        <v/>
      </c>
      <c r="AG9" s="178" t="str">
        <f>IF(animals!Q51&gt;0,animals!Q51,"")</f>
        <v/>
      </c>
      <c r="AH9" s="178" t="str">
        <f>IF(animals!Q52&gt;0,animals!Q52,"")</f>
        <v/>
      </c>
      <c r="AI9" s="178" t="str">
        <f>IF(animals!Q53&gt;0,animals!Q53,"")</f>
        <v/>
      </c>
      <c r="AJ9" s="178" t="str">
        <f>IF(animals!Q58&gt;0,animals!Q58,"")</f>
        <v/>
      </c>
      <c r="AK9" s="178" t="str">
        <f>IF(animals!Q59&gt;0,animals!Q59,"")</f>
        <v/>
      </c>
      <c r="AL9" s="178" t="str">
        <f>IF(animals!Q60&gt;0,animals!Q60,"")</f>
        <v/>
      </c>
      <c r="AM9" s="178" t="str">
        <f>IF(animals!Q64&gt;0,animals!Q64,"")</f>
        <v/>
      </c>
      <c r="AN9" s="178" t="str">
        <f>IF(animals!Q65&gt;0,animals!Q65,"")</f>
        <v/>
      </c>
      <c r="AO9" s="178" t="str">
        <f>IF(animals!Q66&gt;0,animals!Q66,"")</f>
        <v/>
      </c>
    </row>
    <row r="10" spans="1:41" ht="25.5" x14ac:dyDescent="0.2">
      <c r="A10" s="190" t="str">
        <f t="shared" si="0"/>
        <v>Adropion fagineum n.sp.</v>
      </c>
      <c r="B10" s="191" t="str">
        <f t="shared" si="0"/>
        <v>IT.232</v>
      </c>
      <c r="C10" s="199" t="str">
        <f>animals!R1</f>
        <v>IT.232.07.B</v>
      </c>
      <c r="D10" s="177">
        <f>IF(animals!S3&gt;0,animals!S3,"")</f>
        <v>2135.8329591378533</v>
      </c>
      <c r="E10" s="178">
        <f>IF(animals!S6&gt;0,animals!S6,"")</f>
        <v>231.11809609339917</v>
      </c>
      <c r="F10" s="178">
        <f>IF(animals!S7&gt;0,animals!S7,"")</f>
        <v>330.93848226313429</v>
      </c>
      <c r="G10" s="178">
        <f>IF(animals!S9&gt;0,animals!S9,"")</f>
        <v>70.498428378985182</v>
      </c>
      <c r="H10" s="178">
        <f>IF(animals!S10&gt;0,animals!S10,"")</f>
        <v>12.123933542882803</v>
      </c>
      <c r="I10" s="178">
        <f>IF(animals!S11&gt;0,animals!S11,"")</f>
        <v>6.7355186349348894</v>
      </c>
      <c r="J10" s="179" t="e">
        <f>IF(animals!#REF!&gt;0,animals!#REF!,"")</f>
        <v>#REF!</v>
      </c>
      <c r="K10" s="179">
        <f>IF(animals!S13&gt;0,animals!S13,"")</f>
        <v>43.017512348450829</v>
      </c>
      <c r="L10" s="178">
        <f>IF(animals!S14&gt;0,animals!S14,"")</f>
        <v>95.15042658284689</v>
      </c>
      <c r="M10" s="178" t="e">
        <f>IF(animals!#REF!&gt;0,animals!#REF!,"")</f>
        <v>#REF!</v>
      </c>
      <c r="N10" s="178">
        <f>IF(animals!S15&gt;0,animals!S15,"")</f>
        <v>9.429726088908847</v>
      </c>
      <c r="O10" s="178" t="e">
        <f>IF(animals!#REF!&gt;0,animals!#REF!,"")</f>
        <v>#REF!</v>
      </c>
      <c r="P10" s="178">
        <f>IF(animals!S16&gt;0,animals!S16,"")</f>
        <v>145.66681634485855</v>
      </c>
      <c r="Q10" s="178">
        <f>IF(animals!S17&gt;0,animals!S17,"")</f>
        <v>156.57835653345307</v>
      </c>
      <c r="R10" s="178">
        <f>IF(animals!S19&gt;0,animals!S19,"")</f>
        <v>22.272114952851368</v>
      </c>
      <c r="S10" s="178">
        <f>IF(animals!S20&gt;0,animals!S20,"")</f>
        <v>47.956892680736416</v>
      </c>
      <c r="T10" s="178">
        <f>IF(animals!S21&gt;0,animals!S21,"")</f>
        <v>29.950606196677143</v>
      </c>
      <c r="U10" s="178">
        <f>IF(animals!S25&gt;0,animals!S25,"")</f>
        <v>14.818140996856757</v>
      </c>
      <c r="V10" s="178">
        <f>IF(animals!S26&gt;0,animals!S26,"")</f>
        <v>37.404580152671755</v>
      </c>
      <c r="W10" s="178">
        <f>IF(animals!S27&gt;0,animals!S27,"")</f>
        <v>29.411764705882355</v>
      </c>
      <c r="X10" s="178">
        <f>IF(animals!S32&gt;0,animals!S32,"")</f>
        <v>29.277054333183656</v>
      </c>
      <c r="Y10" s="178">
        <f>IF(animals!S33&gt;0,animals!S33,"")</f>
        <v>60.035922766052984</v>
      </c>
      <c r="Z10" s="178">
        <f>IF(animals!S34&gt;0,animals!S34,"")</f>
        <v>38.661876964526265</v>
      </c>
      <c r="AA10" s="178" t="str">
        <f>IF(animals!S38&gt;0,animals!S38,"")</f>
        <v/>
      </c>
      <c r="AB10" s="178" t="str">
        <f>IF(animals!S39&gt;0,animals!S39,"")</f>
        <v/>
      </c>
      <c r="AC10" s="178" t="str">
        <f>IF(animals!S40&gt;0,animals!S40,"")</f>
        <v/>
      </c>
      <c r="AD10" s="178">
        <f>IF(animals!S45&gt;0,animals!S45,"")</f>
        <v>31.297709923664126</v>
      </c>
      <c r="AE10" s="178">
        <f>IF(animals!S46&gt;0,animals!S46,"")</f>
        <v>59.182757072294564</v>
      </c>
      <c r="AF10" s="178">
        <f>IF(animals!S47&gt;0,animals!S47,"")</f>
        <v>36.147283340817246</v>
      </c>
      <c r="AG10" s="178">
        <f>IF(animals!S51&gt;0,animals!S51,"")</f>
        <v>29.321957790749892</v>
      </c>
      <c r="AH10" s="178">
        <f>IF(animals!S52&gt;0,animals!S52,"")</f>
        <v>42.119443197126181</v>
      </c>
      <c r="AI10" s="178">
        <f>IF(animals!S53&gt;0,animals!S53,"")</f>
        <v>31.791647956892682</v>
      </c>
      <c r="AJ10" s="178">
        <f>IF(animals!S58&gt;0,animals!S58,"")</f>
        <v>33.228558599012125</v>
      </c>
      <c r="AK10" s="178">
        <f>IF(animals!S59&gt;0,animals!S59,"")</f>
        <v>42.02963628199371</v>
      </c>
      <c r="AL10" s="178">
        <f>IF(animals!S60&gt;0,animals!S60,"")</f>
        <v>34.03682083520431</v>
      </c>
      <c r="AM10" s="178">
        <f>IF(animals!S64&gt;0,animals!S64,"")</f>
        <v>30.938482263134258</v>
      </c>
      <c r="AN10" s="178">
        <f>IF(animals!S65&gt;0,animals!S65,"")</f>
        <v>59.407274360125726</v>
      </c>
      <c r="AO10" s="178">
        <f>IF(animals!S66&gt;0,animals!S66,"")</f>
        <v>36.820835204310733</v>
      </c>
    </row>
    <row r="11" spans="1:41" ht="25.5" x14ac:dyDescent="0.2">
      <c r="A11" s="190" t="str">
        <f t="shared" si="0"/>
        <v>Adropion fagineum n.sp.</v>
      </c>
      <c r="B11" s="191" t="str">
        <f t="shared" si="0"/>
        <v>IT.232</v>
      </c>
      <c r="C11" s="199" t="str">
        <f>animals!T1</f>
        <v>IT.232.07.C</v>
      </c>
      <c r="D11" s="177">
        <f>IF(animals!U3&gt;0,animals!U3,"")</f>
        <v>2084.9476439790574</v>
      </c>
      <c r="E11" s="178">
        <f>IF(animals!U6&gt;0,animals!U6,"")</f>
        <v>242.0593368237347</v>
      </c>
      <c r="F11" s="178">
        <f>IF(animals!U7&gt;0,animals!U7,"")</f>
        <v>342.05933682373472</v>
      </c>
      <c r="G11" s="178">
        <f>IF(animals!U9&gt;0,animals!U9,"")</f>
        <v>77.356020942408378</v>
      </c>
      <c r="H11" s="178">
        <f>IF(animals!U10&gt;0,animals!U10,"")</f>
        <v>12.172774869109947</v>
      </c>
      <c r="I11" s="178">
        <f>IF(animals!U11&gt;0,animals!U11,"")</f>
        <v>6.9371727748691105</v>
      </c>
      <c r="J11" s="179" t="e">
        <f>IF(animals!#REF!&gt;0,animals!#REF!,"")</f>
        <v>#REF!</v>
      </c>
      <c r="K11" s="179">
        <f>IF(animals!U13&gt;0,animals!U13,"")</f>
        <v>46.945898778359506</v>
      </c>
      <c r="L11" s="178">
        <f>IF(animals!U14&gt;0,animals!U14,"")</f>
        <v>107.32984293193716</v>
      </c>
      <c r="M11" s="178" t="e">
        <f>IF(animals!#REF!&gt;0,animals!#REF!,"")</f>
        <v>#REF!</v>
      </c>
      <c r="N11" s="178">
        <f>IF(animals!U15&gt;0,animals!U15,"")</f>
        <v>5.3664921465968582</v>
      </c>
      <c r="O11" s="178" t="e">
        <f>IF(animals!#REF!&gt;0,animals!#REF!,"")</f>
        <v>#REF!</v>
      </c>
      <c r="P11" s="178">
        <f>IF(animals!U16&gt;0,animals!U16,"")</f>
        <v>157.54799301919721</v>
      </c>
      <c r="Q11" s="178">
        <f>IF(animals!U17&gt;0,animals!U17,"")</f>
        <v>165.27050610820245</v>
      </c>
      <c r="R11" s="178">
        <f>IF(animals!U19&gt;0,animals!U19,"")</f>
        <v>28.534031413612563</v>
      </c>
      <c r="S11" s="178">
        <f>IF(animals!U20&gt;0,animals!U20,"")</f>
        <v>52.356020942408378</v>
      </c>
      <c r="T11" s="178">
        <f>IF(animals!U21&gt;0,animals!U21,"")</f>
        <v>31.15183246073298</v>
      </c>
      <c r="U11" s="178">
        <f>IF(animals!U25&gt;0,animals!U25,"")</f>
        <v>25.56719022687609</v>
      </c>
      <c r="V11" s="178">
        <f>IF(animals!U26&gt;0,animals!U26,"")</f>
        <v>36.343804537521812</v>
      </c>
      <c r="W11" s="178">
        <f>IF(animals!U27&gt;0,animals!U27,"")</f>
        <v>27.225130890052355</v>
      </c>
      <c r="X11" s="178" t="str">
        <f>IF(animals!U32&gt;0,animals!U32,"")</f>
        <v/>
      </c>
      <c r="Y11" s="178" t="str">
        <f>IF(animals!U33&gt;0,animals!U33,"")</f>
        <v/>
      </c>
      <c r="Z11" s="178" t="str">
        <f>IF(animals!U34&gt;0,animals!U34,"")</f>
        <v/>
      </c>
      <c r="AA11" s="178" t="str">
        <f>IF(animals!U38&gt;0,animals!U38,"")</f>
        <v/>
      </c>
      <c r="AB11" s="178" t="str">
        <f>IF(animals!U39&gt;0,animals!U39,"")</f>
        <v/>
      </c>
      <c r="AC11" s="178" t="str">
        <f>IF(animals!U40&gt;0,animals!U40,"")</f>
        <v/>
      </c>
      <c r="AD11" s="178">
        <f>IF(animals!U45&gt;0,animals!U45,"")</f>
        <v>27.399650959860384</v>
      </c>
      <c r="AE11" s="178">
        <f>IF(animals!U46&gt;0,animals!U46,"")</f>
        <v>61.431064572425818</v>
      </c>
      <c r="AF11" s="178">
        <f>IF(animals!U47&gt;0,animals!U47,"")</f>
        <v>38.7434554973822</v>
      </c>
      <c r="AG11" s="178" t="str">
        <f>IF(animals!U51&gt;0,animals!U51,"")</f>
        <v/>
      </c>
      <c r="AH11" s="178" t="str">
        <f>IF(animals!U52&gt;0,animals!U52,"")</f>
        <v/>
      </c>
      <c r="AI11" s="178" t="str">
        <f>IF(animals!U53&gt;0,animals!U53,"")</f>
        <v/>
      </c>
      <c r="AJ11" s="178">
        <f>IF(animals!U58&gt;0,animals!U58,"")</f>
        <v>32.504363001745205</v>
      </c>
      <c r="AK11" s="178">
        <f>IF(animals!U59&gt;0,animals!U59,"")</f>
        <v>46.37870855148342</v>
      </c>
      <c r="AL11" s="178">
        <f>IF(animals!U60&gt;0,animals!U60,"")</f>
        <v>39.659685863874344</v>
      </c>
      <c r="AM11" s="178">
        <f>IF(animals!U64&gt;0,animals!U64,"")</f>
        <v>36.300174520069802</v>
      </c>
      <c r="AN11" s="178">
        <f>IF(animals!U65&gt;0,animals!U65,"")</f>
        <v>70.418848167539267</v>
      </c>
      <c r="AO11" s="178">
        <f>IF(animals!U66&gt;0,animals!U66,"")</f>
        <v>40.357766143106453</v>
      </c>
    </row>
    <row r="12" spans="1:41" ht="25.5" x14ac:dyDescent="0.2">
      <c r="A12" s="190" t="str">
        <f t="shared" si="0"/>
        <v>Adropion fagineum n.sp.</v>
      </c>
      <c r="B12" s="191" t="str">
        <f t="shared" si="0"/>
        <v>IT.232</v>
      </c>
      <c r="C12" s="199" t="str">
        <f>animals!V1</f>
        <v>IT.232.07.D</v>
      </c>
      <c r="D12" s="177">
        <f>IF(animals!W3&gt;0,animals!W3,"")</f>
        <v>1791.2838127951911</v>
      </c>
      <c r="E12" s="178">
        <f>IF(animals!W6&gt;0,animals!W6,"")</f>
        <v>187.37655646200088</v>
      </c>
      <c r="F12" s="178">
        <f>IF(animals!W7&gt;0,animals!W7,"")</f>
        <v>287.24774581365398</v>
      </c>
      <c r="G12" s="178">
        <f>IF(animals!W9&gt;0,animals!W9,"")</f>
        <v>77.415199656504939</v>
      </c>
      <c r="H12" s="178">
        <f>IF(animals!W10&gt;0,animals!W10,"")</f>
        <v>10.562473164448262</v>
      </c>
      <c r="I12" s="178">
        <f>IF(animals!W11&gt;0,animals!W11,"")</f>
        <v>5.8394160583941614</v>
      </c>
      <c r="J12" s="179" t="e">
        <f>IF(animals!#REF!&gt;0,animals!#REF!,"")</f>
        <v>#REF!</v>
      </c>
      <c r="K12" s="179">
        <f>IF(animals!W13&gt;0,animals!W13,"")</f>
        <v>57.234864748819234</v>
      </c>
      <c r="L12" s="178">
        <f>IF(animals!W14&gt;0,animals!W14,"")</f>
        <v>92.099613568054963</v>
      </c>
      <c r="M12" s="178" t="e">
        <f>IF(animals!#REF!&gt;0,animals!#REF!,"")</f>
        <v>#REF!</v>
      </c>
      <c r="N12" s="178">
        <f>IF(animals!W15&gt;0,animals!W15,"")</f>
        <v>10.218978102189782</v>
      </c>
      <c r="O12" s="178" t="e">
        <f>IF(animals!#REF!&gt;0,animals!#REF!,"")</f>
        <v>#REF!</v>
      </c>
      <c r="P12" s="178">
        <f>IF(animals!W16&gt;0,animals!W16,"")</f>
        <v>154.44396736796909</v>
      </c>
      <c r="Q12" s="178">
        <f>IF(animals!W17&gt;0,animals!W17,"")</f>
        <v>167.92614856161444</v>
      </c>
      <c r="R12" s="178" t="str">
        <f>IF(animals!W19&gt;0,animals!W19,"")</f>
        <v/>
      </c>
      <c r="S12" s="178" t="str">
        <f>IF(animals!W20&gt;0,animals!W20,"")</f>
        <v/>
      </c>
      <c r="T12" s="178" t="str">
        <f>IF(animals!W21&gt;0,animals!W21,"")</f>
        <v/>
      </c>
      <c r="U12" s="178">
        <f>IF(animals!W25&gt;0,animals!W25,"")</f>
        <v>22.026620867325033</v>
      </c>
      <c r="V12" s="178">
        <f>IF(animals!W26&gt;0,animals!W26,"")</f>
        <v>29.068269643623871</v>
      </c>
      <c r="W12" s="178">
        <f>IF(animals!W27&gt;0,animals!W27,"")</f>
        <v>19.622155431515672</v>
      </c>
      <c r="X12" s="178">
        <f>IF(animals!W32&gt;0,animals!W32,"")</f>
        <v>26.620867325032204</v>
      </c>
      <c r="Y12" s="178">
        <f>IF(animals!W33&gt;0,animals!W33,"")</f>
        <v>51.395448690425084</v>
      </c>
      <c r="Z12" s="178">
        <f>IF(animals!W34&gt;0,animals!W34,"")</f>
        <v>35.723486474881923</v>
      </c>
      <c r="AA12" s="178" t="str">
        <f>IF(animals!W38&gt;0,animals!W38,"")</f>
        <v/>
      </c>
      <c r="AB12" s="178" t="str">
        <f>IF(animals!W39&gt;0,animals!W39,"")</f>
        <v/>
      </c>
      <c r="AC12" s="178" t="str">
        <f>IF(animals!W40&gt;0,animals!W40,"")</f>
        <v/>
      </c>
      <c r="AD12" s="178" t="str">
        <f>IF(animals!W45&gt;0,animals!W45,"")</f>
        <v/>
      </c>
      <c r="AE12" s="178" t="str">
        <f>IF(animals!W46&gt;0,animals!W46,"")</f>
        <v/>
      </c>
      <c r="AF12" s="178" t="str">
        <f>IF(animals!W47&gt;0,animals!W47,"")</f>
        <v/>
      </c>
      <c r="AG12" s="178" t="str">
        <f>IF(animals!W51&gt;0,animals!W51,"")</f>
        <v/>
      </c>
      <c r="AH12" s="178" t="str">
        <f>IF(animals!W52&gt;0,animals!W52,"")</f>
        <v/>
      </c>
      <c r="AI12" s="178" t="str">
        <f>IF(animals!W53&gt;0,animals!W53,"")</f>
        <v/>
      </c>
      <c r="AJ12" s="178" t="str">
        <f>IF(animals!W58&gt;0,animals!W58,"")</f>
        <v/>
      </c>
      <c r="AK12" s="178" t="str">
        <f>IF(animals!W59&gt;0,animals!W59,"")</f>
        <v/>
      </c>
      <c r="AL12" s="178" t="str">
        <f>IF(animals!W60&gt;0,animals!W60,"")</f>
        <v/>
      </c>
      <c r="AM12" s="178" t="str">
        <f>IF(animals!W64&gt;0,animals!W64,"")</f>
        <v/>
      </c>
      <c r="AN12" s="178" t="str">
        <f>IF(animals!W65&gt;0,animals!W65,"")</f>
        <v/>
      </c>
      <c r="AO12" s="178" t="str">
        <f>IF(animals!W66&gt;0,animals!W66,"")</f>
        <v/>
      </c>
    </row>
    <row r="13" spans="1:41" ht="25.5" x14ac:dyDescent="0.2">
      <c r="A13" s="190" t="str">
        <f t="shared" si="0"/>
        <v>Adropion fagineum n.sp.</v>
      </c>
      <c r="B13" s="191" t="str">
        <f t="shared" si="0"/>
        <v>IT.232</v>
      </c>
      <c r="C13" s="199" t="str">
        <f>animals!X1</f>
        <v>IT.232.07.E</v>
      </c>
      <c r="D13" s="177">
        <f>IF(animals!Y3&gt;0,animals!Y3,"")</f>
        <v>1961.5298507462689</v>
      </c>
      <c r="E13" s="178">
        <f>IF(animals!Y6&gt;0,animals!Y6,"")</f>
        <v>184.96268656716416</v>
      </c>
      <c r="F13" s="178">
        <f>IF(animals!Y7&gt;0,animals!Y7,"")</f>
        <v>285.07462686567163</v>
      </c>
      <c r="G13" s="178">
        <f>IF(animals!Y9&gt;0,animals!Y9,"")</f>
        <v>76.156716417910445</v>
      </c>
      <c r="H13" s="178">
        <f>IF(animals!Y10&gt;0,animals!Y10,"")</f>
        <v>13.246268656716417</v>
      </c>
      <c r="I13" s="178">
        <f>IF(animals!Y11&gt;0,animals!Y11,"")</f>
        <v>7.3507462686567155</v>
      </c>
      <c r="J13" s="179" t="e">
        <f>IF(animals!#REF!&gt;0,animals!#REF!,"")</f>
        <v>#REF!</v>
      </c>
      <c r="K13" s="179">
        <f>IF(animals!Y13&gt;0,animals!Y13,"")</f>
        <v>41.71641791044776</v>
      </c>
      <c r="L13" s="178">
        <f>IF(animals!Y14&gt;0,animals!Y14,"")</f>
        <v>89.850746268656707</v>
      </c>
      <c r="M13" s="178" t="e">
        <f>IF(animals!#REF!&gt;0,animals!#REF!,"")</f>
        <v>#REF!</v>
      </c>
      <c r="N13" s="178">
        <f>IF(animals!Y15&gt;0,animals!Y15,"")</f>
        <v>7.5746268656716413</v>
      </c>
      <c r="O13" s="178" t="e">
        <f>IF(animals!#REF!&gt;0,animals!#REF!,"")</f>
        <v>#REF!</v>
      </c>
      <c r="P13" s="178">
        <f>IF(animals!Y16&gt;0,animals!Y16,"")</f>
        <v>134.14179104477611</v>
      </c>
      <c r="Q13" s="178">
        <f>IF(animals!Y17&gt;0,animals!Y17,"")</f>
        <v>148.24626865671638</v>
      </c>
      <c r="R13" s="178" t="str">
        <f>IF(animals!Y19&gt;0,animals!Y19,"")</f>
        <v/>
      </c>
      <c r="S13" s="178" t="str">
        <f>IF(animals!Y20&gt;0,animals!Y20,"")</f>
        <v/>
      </c>
      <c r="T13" s="178" t="str">
        <f>IF(animals!Y21&gt;0,animals!Y21,"")</f>
        <v/>
      </c>
      <c r="U13" s="178" t="str">
        <f>IF(animals!Y25&gt;0,animals!Y25,"")</f>
        <v/>
      </c>
      <c r="V13" s="178" t="str">
        <f>IF(animals!Y26&gt;0,animals!Y26,"")</f>
        <v/>
      </c>
      <c r="W13" s="178" t="str">
        <f>IF(animals!Y27&gt;0,animals!Y27,"")</f>
        <v/>
      </c>
      <c r="X13" s="178" t="str">
        <f>IF(animals!Y32&gt;0,animals!Y32,"")</f>
        <v/>
      </c>
      <c r="Y13" s="178" t="str">
        <f>IF(animals!Y33&gt;0,animals!Y33,"")</f>
        <v/>
      </c>
      <c r="Z13" s="178" t="str">
        <f>IF(animals!Y34&gt;0,animals!Y34,"")</f>
        <v/>
      </c>
      <c r="AA13" s="178" t="str">
        <f>IF(animals!Y38&gt;0,animals!Y38,"")</f>
        <v/>
      </c>
      <c r="AB13" s="178" t="str">
        <f>IF(animals!Y39&gt;0,animals!Y39,"")</f>
        <v/>
      </c>
      <c r="AC13" s="178" t="str">
        <f>IF(animals!Y40&gt;0,animals!Y40,"")</f>
        <v/>
      </c>
      <c r="AD13" s="178" t="str">
        <f>IF(animals!Y45&gt;0,animals!Y45,"")</f>
        <v/>
      </c>
      <c r="AE13" s="178" t="str">
        <f>IF(animals!Y46&gt;0,animals!Y46,"")</f>
        <v/>
      </c>
      <c r="AF13" s="178" t="str">
        <f>IF(animals!Y47&gt;0,animals!Y47,"")</f>
        <v/>
      </c>
      <c r="AG13" s="178" t="str">
        <f>IF(animals!Y51&gt;0,animals!Y51,"")</f>
        <v/>
      </c>
      <c r="AH13" s="178" t="str">
        <f>IF(animals!Y52&gt;0,animals!Y52,"")</f>
        <v/>
      </c>
      <c r="AI13" s="178" t="str">
        <f>IF(animals!Y53&gt;0,animals!Y53,"")</f>
        <v/>
      </c>
      <c r="AJ13" s="178" t="str">
        <f>IF(animals!Y58&gt;0,animals!Y58,"")</f>
        <v/>
      </c>
      <c r="AK13" s="178" t="str">
        <f>IF(animals!Y59&gt;0,animals!Y59,"")</f>
        <v/>
      </c>
      <c r="AL13" s="178" t="str">
        <f>IF(animals!Y60&gt;0,animals!Y60,"")</f>
        <v/>
      </c>
      <c r="AM13" s="178" t="str">
        <f>IF(animals!Y64&gt;0,animals!Y64,"")</f>
        <v/>
      </c>
      <c r="AN13" s="178" t="str">
        <f>IF(animals!Y65&gt;0,animals!Y65,"")</f>
        <v/>
      </c>
      <c r="AO13" s="178" t="str">
        <f>IF(animals!Y66&gt;0,animals!Y66,"")</f>
        <v/>
      </c>
    </row>
    <row r="14" spans="1:41" x14ac:dyDescent="0.2">
      <c r="A14" s="190" t="str">
        <f t="shared" si="0"/>
        <v>Adropion fagineum n.sp.</v>
      </c>
      <c r="B14" s="191" t="str">
        <f t="shared" si="0"/>
        <v>IT.232</v>
      </c>
      <c r="C14" s="199">
        <f>animals!Z1</f>
        <v>13</v>
      </c>
      <c r="D14" s="177" t="str">
        <f>IF(animals!AA3&gt;0,animals!AA3,"")</f>
        <v/>
      </c>
      <c r="E14" s="178" t="str">
        <f>IF(animals!AA6&gt;0,animals!AA6,"")</f>
        <v/>
      </c>
      <c r="F14" s="178" t="str">
        <f>IF(animals!AA7&gt;0,animals!AA7,"")</f>
        <v/>
      </c>
      <c r="G14" s="178" t="str">
        <f>IF(animals!AA9&gt;0,animals!AA9,"")</f>
        <v/>
      </c>
      <c r="H14" s="178" t="str">
        <f>IF(animals!AA10&gt;0,animals!AA10,"")</f>
        <v/>
      </c>
      <c r="I14" s="178" t="str">
        <f>IF(animals!AA11&gt;0,animals!AA11,"")</f>
        <v/>
      </c>
      <c r="J14" s="179" t="e">
        <f>IF(animals!#REF!&gt;0,animals!#REF!,"")</f>
        <v>#REF!</v>
      </c>
      <c r="K14" s="179" t="str">
        <f>IF(animals!AA13&gt;0,animals!AA13,"")</f>
        <v/>
      </c>
      <c r="L14" s="178" t="str">
        <f>IF(animals!AA14&gt;0,animals!AA14,"")</f>
        <v/>
      </c>
      <c r="M14" s="178" t="e">
        <f>IF(animals!#REF!&gt;0,animals!#REF!,"")</f>
        <v>#REF!</v>
      </c>
      <c r="N14" s="178" t="str">
        <f>IF(animals!AA15&gt;0,animals!AA15,"")</f>
        <v/>
      </c>
      <c r="O14" s="178" t="e">
        <f>IF(animals!#REF!&gt;0,animals!#REF!,"")</f>
        <v>#REF!</v>
      </c>
      <c r="P14" s="178" t="str">
        <f>IF(animals!AA16&gt;0,animals!AA16,"")</f>
        <v/>
      </c>
      <c r="Q14" s="178" t="str">
        <f>IF(animals!AA17&gt;0,animals!AA17,"")</f>
        <v/>
      </c>
      <c r="R14" s="178" t="str">
        <f>IF(animals!AA19&gt;0,animals!AA19,"")</f>
        <v/>
      </c>
      <c r="S14" s="178" t="str">
        <f>IF(animals!AA20&gt;0,animals!AA20,"")</f>
        <v/>
      </c>
      <c r="T14" s="178" t="str">
        <f>IF(animals!AA21&gt;0,animals!AA21,"")</f>
        <v/>
      </c>
      <c r="U14" s="178" t="str">
        <f>IF(animals!AA25&gt;0,animals!AA25,"")</f>
        <v/>
      </c>
      <c r="V14" s="178" t="str">
        <f>IF(animals!AA26&gt;0,animals!AA26,"")</f>
        <v/>
      </c>
      <c r="W14" s="178" t="str">
        <f>IF(animals!AA27&gt;0,animals!AA27,"")</f>
        <v/>
      </c>
      <c r="X14" s="178" t="str">
        <f>IF(animals!AA32&gt;0,animals!AA32,"")</f>
        <v/>
      </c>
      <c r="Y14" s="178" t="str">
        <f>IF(animals!AA33&gt;0,animals!AA33,"")</f>
        <v/>
      </c>
      <c r="Z14" s="178" t="str">
        <f>IF(animals!AA34&gt;0,animals!AA34,"")</f>
        <v/>
      </c>
      <c r="AA14" s="178" t="str">
        <f>IF(animals!AA38&gt;0,animals!AA38,"")</f>
        <v/>
      </c>
      <c r="AB14" s="178" t="str">
        <f>IF(animals!AA39&gt;0,animals!AA39,"")</f>
        <v/>
      </c>
      <c r="AC14" s="178" t="str">
        <f>IF(animals!AA40&gt;0,animals!AA40,"")</f>
        <v/>
      </c>
      <c r="AD14" s="178" t="str">
        <f>IF(animals!AA45&gt;0,animals!AA45,"")</f>
        <v/>
      </c>
      <c r="AE14" s="178" t="str">
        <f>IF(animals!AA46&gt;0,animals!AA46,"")</f>
        <v/>
      </c>
      <c r="AF14" s="178" t="str">
        <f>IF(animals!AA47&gt;0,animals!AA47,"")</f>
        <v/>
      </c>
      <c r="AG14" s="178" t="str">
        <f>IF(animals!AA51&gt;0,animals!AA51,"")</f>
        <v/>
      </c>
      <c r="AH14" s="178" t="str">
        <f>IF(animals!AA52&gt;0,animals!AA52,"")</f>
        <v/>
      </c>
      <c r="AI14" s="178" t="str">
        <f>IF(animals!AA53&gt;0,animals!AA53,"")</f>
        <v/>
      </c>
      <c r="AJ14" s="178" t="str">
        <f>IF(animals!AA58&gt;0,animals!AA58,"")</f>
        <v/>
      </c>
      <c r="AK14" s="178" t="str">
        <f>IF(animals!AA59&gt;0,animals!AA59,"")</f>
        <v/>
      </c>
      <c r="AL14" s="178" t="str">
        <f>IF(animals!AA60&gt;0,animals!AA60,"")</f>
        <v/>
      </c>
      <c r="AM14" s="178" t="str">
        <f>IF(animals!AA64&gt;0,animals!AA64,"")</f>
        <v/>
      </c>
      <c r="AN14" s="178" t="str">
        <f>IF(animals!AA65&gt;0,animals!AA65,"")</f>
        <v/>
      </c>
      <c r="AO14" s="178" t="str">
        <f>IF(animals!AA66&gt;0,animals!AA66,"")</f>
        <v/>
      </c>
    </row>
    <row r="15" spans="1:41" x14ac:dyDescent="0.2">
      <c r="A15" s="190" t="str">
        <f t="shared" si="0"/>
        <v>Adropion fagineum n.sp.</v>
      </c>
      <c r="B15" s="191" t="str">
        <f t="shared" si="0"/>
        <v>IT.232</v>
      </c>
      <c r="C15" s="199">
        <f>animals!AB1</f>
        <v>14</v>
      </c>
      <c r="D15" s="177" t="str">
        <f>IF(animals!AC3&gt;0,animals!AC3,"")</f>
        <v/>
      </c>
      <c r="E15" s="178" t="str">
        <f>IF(animals!AC6&gt;0,animals!AC6,"")</f>
        <v/>
      </c>
      <c r="F15" s="178" t="str">
        <f>IF(animals!AC7&gt;0,animals!AC7,"")</f>
        <v/>
      </c>
      <c r="G15" s="178" t="str">
        <f>IF(animals!AC9&gt;0,animals!AC9,"")</f>
        <v/>
      </c>
      <c r="H15" s="178" t="str">
        <f>IF(animals!AC10&gt;0,animals!AC10,"")</f>
        <v/>
      </c>
      <c r="I15" s="178" t="str">
        <f>IF(animals!AC11&gt;0,animals!AC11,"")</f>
        <v/>
      </c>
      <c r="J15" s="179" t="e">
        <f>IF(animals!#REF!&gt;0,animals!#REF!,"")</f>
        <v>#REF!</v>
      </c>
      <c r="K15" s="179" t="str">
        <f>IF(animals!AC13&gt;0,animals!AC13,"")</f>
        <v/>
      </c>
      <c r="L15" s="178" t="str">
        <f>IF(animals!AC14&gt;0,animals!AC14,"")</f>
        <v/>
      </c>
      <c r="M15" s="178" t="e">
        <f>IF(animals!#REF!&gt;0,animals!#REF!,"")</f>
        <v>#REF!</v>
      </c>
      <c r="N15" s="178" t="str">
        <f>IF(animals!AC15&gt;0,animals!AC15,"")</f>
        <v/>
      </c>
      <c r="O15" s="178" t="e">
        <f>IF(animals!#REF!&gt;0,animals!#REF!,"")</f>
        <v>#REF!</v>
      </c>
      <c r="P15" s="178" t="str">
        <f>IF(animals!AC16&gt;0,animals!AC16,"")</f>
        <v/>
      </c>
      <c r="Q15" s="178" t="str">
        <f>IF(animals!AC17&gt;0,animals!AC17,"")</f>
        <v/>
      </c>
      <c r="R15" s="178" t="str">
        <f>IF(animals!AC19&gt;0,animals!AC19,"")</f>
        <v/>
      </c>
      <c r="S15" s="178" t="str">
        <f>IF(animals!AC20&gt;0,animals!AC20,"")</f>
        <v/>
      </c>
      <c r="T15" s="178" t="str">
        <f>IF(animals!AC21&gt;0,animals!AC21,"")</f>
        <v/>
      </c>
      <c r="U15" s="178" t="str">
        <f>IF(animals!AC25&gt;0,animals!AC25,"")</f>
        <v/>
      </c>
      <c r="V15" s="178" t="str">
        <f>IF(animals!AC26&gt;0,animals!AC26,"")</f>
        <v/>
      </c>
      <c r="W15" s="178" t="str">
        <f>IF(animals!AC27&gt;0,animals!AC27,"")</f>
        <v/>
      </c>
      <c r="X15" s="178" t="str">
        <f>IF(animals!AC32&gt;0,animals!AC32,"")</f>
        <v/>
      </c>
      <c r="Y15" s="178" t="str">
        <f>IF(animals!AC33&gt;0,animals!AC33,"")</f>
        <v/>
      </c>
      <c r="Z15" s="178" t="str">
        <f>IF(animals!AC34&gt;0,animals!AC34,"")</f>
        <v/>
      </c>
      <c r="AA15" s="178" t="str">
        <f>IF(animals!AC38&gt;0,animals!AC38,"")</f>
        <v/>
      </c>
      <c r="AB15" s="178" t="str">
        <f>IF(animals!AC39&gt;0,animals!AC39,"")</f>
        <v/>
      </c>
      <c r="AC15" s="178" t="str">
        <f>IF(animals!AC40&gt;0,animals!AC40,"")</f>
        <v/>
      </c>
      <c r="AD15" s="178" t="str">
        <f>IF(animals!AC45&gt;0,animals!AC45,"")</f>
        <v/>
      </c>
      <c r="AE15" s="178" t="str">
        <f>IF(animals!AC46&gt;0,animals!AC46,"")</f>
        <v/>
      </c>
      <c r="AF15" s="178" t="str">
        <f>IF(animals!AC47&gt;0,animals!AC47,"")</f>
        <v/>
      </c>
      <c r="AG15" s="178" t="str">
        <f>IF(animals!AC51&gt;0,animals!AC51,"")</f>
        <v/>
      </c>
      <c r="AH15" s="178" t="str">
        <f>IF(animals!AC52&gt;0,animals!AC52,"")</f>
        <v/>
      </c>
      <c r="AI15" s="178" t="str">
        <f>IF(animals!AC53&gt;0,animals!AC53,"")</f>
        <v/>
      </c>
      <c r="AJ15" s="178" t="str">
        <f>IF(animals!AC58&gt;0,animals!AC58,"")</f>
        <v/>
      </c>
      <c r="AK15" s="178" t="str">
        <f>IF(animals!AC59&gt;0,animals!AC59,"")</f>
        <v/>
      </c>
      <c r="AL15" s="178" t="str">
        <f>IF(animals!AC60&gt;0,animals!AC60,"")</f>
        <v/>
      </c>
      <c r="AM15" s="178" t="str">
        <f>IF(animals!AC64&gt;0,animals!AC64,"")</f>
        <v/>
      </c>
      <c r="AN15" s="178" t="str">
        <f>IF(animals!AC65&gt;0,animals!AC65,"")</f>
        <v/>
      </c>
      <c r="AO15" s="178" t="str">
        <f>IF(animals!AC66&gt;0,animals!AC66,"")</f>
        <v/>
      </c>
    </row>
    <row r="16" spans="1:41" x14ac:dyDescent="0.2">
      <c r="A16" s="190" t="str">
        <f t="shared" si="0"/>
        <v>Adropion fagineum n.sp.</v>
      </c>
      <c r="B16" s="191" t="str">
        <f t="shared" si="0"/>
        <v>IT.232</v>
      </c>
      <c r="C16" s="199">
        <f>animals!AD1</f>
        <v>15</v>
      </c>
      <c r="D16" s="177" t="str">
        <f>IF(animals!AE3&gt;0,animals!AE3,"")</f>
        <v/>
      </c>
      <c r="E16" s="178" t="str">
        <f>IF(animals!AE6&gt;0,animals!AE6,"")</f>
        <v/>
      </c>
      <c r="F16" s="178" t="str">
        <f>IF(animals!AE7&gt;0,animals!AE7,"")</f>
        <v/>
      </c>
      <c r="G16" s="178" t="str">
        <f>IF(animals!AE9&gt;0,animals!AE9,"")</f>
        <v/>
      </c>
      <c r="H16" s="178" t="str">
        <f>IF(animals!AE10&gt;0,animals!AE10,"")</f>
        <v/>
      </c>
      <c r="I16" s="178" t="str">
        <f>IF(animals!AE11&gt;0,animals!AE11,"")</f>
        <v/>
      </c>
      <c r="J16" s="179" t="e">
        <f>IF(animals!#REF!&gt;0,animals!#REF!,"")</f>
        <v>#REF!</v>
      </c>
      <c r="K16" s="179" t="str">
        <f>IF(animals!AE13&gt;0,animals!AE13,"")</f>
        <v/>
      </c>
      <c r="L16" s="178" t="str">
        <f>IF(animals!AE14&gt;0,animals!AE14,"")</f>
        <v/>
      </c>
      <c r="M16" s="178" t="e">
        <f>IF(animals!#REF!&gt;0,animals!#REF!,"")</f>
        <v>#REF!</v>
      </c>
      <c r="N16" s="178" t="str">
        <f>IF(animals!AE15&gt;0,animals!AE15,"")</f>
        <v/>
      </c>
      <c r="O16" s="178" t="e">
        <f>IF(animals!#REF!&gt;0,animals!#REF!,"")</f>
        <v>#REF!</v>
      </c>
      <c r="P16" s="178" t="str">
        <f>IF(animals!AE16&gt;0,animals!AE16,"")</f>
        <v/>
      </c>
      <c r="Q16" s="178" t="str">
        <f>IF(animals!AE17&gt;0,animals!AE17,"")</f>
        <v/>
      </c>
      <c r="R16" s="178" t="str">
        <f>IF(animals!AE19&gt;0,animals!AE19,"")</f>
        <v/>
      </c>
      <c r="S16" s="178" t="str">
        <f>IF(animals!AE20&gt;0,animals!AE20,"")</f>
        <v/>
      </c>
      <c r="T16" s="178" t="str">
        <f>IF(animals!AE21&gt;0,animals!AE21,"")</f>
        <v/>
      </c>
      <c r="U16" s="178" t="str">
        <f>IF(animals!AE25&gt;0,animals!AE25,"")</f>
        <v/>
      </c>
      <c r="V16" s="178" t="str">
        <f>IF(animals!AE26&gt;0,animals!AE26,"")</f>
        <v/>
      </c>
      <c r="W16" s="178" t="str">
        <f>IF(animals!AE27&gt;0,animals!AE27,"")</f>
        <v/>
      </c>
      <c r="X16" s="178" t="str">
        <f>IF(animals!AE32&gt;0,animals!AE32,"")</f>
        <v/>
      </c>
      <c r="Y16" s="178" t="str">
        <f>IF(animals!AE33&gt;0,animals!AE33,"")</f>
        <v/>
      </c>
      <c r="Z16" s="178" t="str">
        <f>IF(animals!AE34&gt;0,animals!AE34,"")</f>
        <v/>
      </c>
      <c r="AA16" s="178" t="str">
        <f>IF(animals!AE38&gt;0,animals!AE38,"")</f>
        <v/>
      </c>
      <c r="AB16" s="178" t="str">
        <f>IF(animals!AE39&gt;0,animals!AE39,"")</f>
        <v/>
      </c>
      <c r="AC16" s="178" t="str">
        <f>IF(animals!AE40&gt;0,animals!AE40,"")</f>
        <v/>
      </c>
      <c r="AD16" s="178" t="str">
        <f>IF(animals!AE45&gt;0,animals!AE45,"")</f>
        <v/>
      </c>
      <c r="AE16" s="178" t="str">
        <f>IF(animals!AE46&gt;0,animals!AE46,"")</f>
        <v/>
      </c>
      <c r="AF16" s="178" t="str">
        <f>IF(animals!AE47&gt;0,animals!AE47,"")</f>
        <v/>
      </c>
      <c r="AG16" s="178" t="str">
        <f>IF(animals!AE51&gt;0,animals!AE51,"")</f>
        <v/>
      </c>
      <c r="AH16" s="178" t="str">
        <f>IF(animals!AE52&gt;0,animals!AE52,"")</f>
        <v/>
      </c>
      <c r="AI16" s="178" t="str">
        <f>IF(animals!AE53&gt;0,animals!AE53,"")</f>
        <v/>
      </c>
      <c r="AJ16" s="178" t="str">
        <f>IF(animals!AE58&gt;0,animals!AE58,"")</f>
        <v/>
      </c>
      <c r="AK16" s="178" t="str">
        <f>IF(animals!AE59&gt;0,animals!AE59,"")</f>
        <v/>
      </c>
      <c r="AL16" s="178" t="str">
        <f>IF(animals!AE60&gt;0,animals!AE60,"")</f>
        <v/>
      </c>
      <c r="AM16" s="178" t="str">
        <f>IF(animals!AE64&gt;0,animals!AE64,"")</f>
        <v/>
      </c>
      <c r="AN16" s="178" t="str">
        <f>IF(animals!AE65&gt;0,animals!AE65,"")</f>
        <v/>
      </c>
      <c r="AO16" s="178" t="str">
        <f>IF(animals!AE66&gt;0,animals!AE66,"")</f>
        <v/>
      </c>
    </row>
    <row r="17" spans="1:41" x14ac:dyDescent="0.2">
      <c r="A17" s="190" t="str">
        <f t="shared" si="0"/>
        <v>Adropion fagineum n.sp.</v>
      </c>
      <c r="B17" s="191" t="str">
        <f t="shared" si="0"/>
        <v>IT.232</v>
      </c>
      <c r="C17" s="199">
        <f>animals!AF1</f>
        <v>16</v>
      </c>
      <c r="D17" s="177" t="str">
        <f>IF(animals!AG3&gt;0,animals!AG3,"")</f>
        <v/>
      </c>
      <c r="E17" s="178" t="str">
        <f>IF(animals!AG6&gt;0,animals!AG6,"")</f>
        <v/>
      </c>
      <c r="F17" s="178" t="str">
        <f>IF(animals!AG7&gt;0,animals!AG7,"")</f>
        <v/>
      </c>
      <c r="G17" s="178" t="str">
        <f>IF(animals!AG9&gt;0,animals!AG9,"")</f>
        <v/>
      </c>
      <c r="H17" s="178" t="str">
        <f>IF(animals!AG10&gt;0,animals!AG10,"")</f>
        <v/>
      </c>
      <c r="I17" s="178" t="str">
        <f>IF(animals!AG11&gt;0,animals!AG11,"")</f>
        <v/>
      </c>
      <c r="J17" s="179" t="e">
        <f>IF(animals!#REF!&gt;0,animals!#REF!,"")</f>
        <v>#REF!</v>
      </c>
      <c r="K17" s="179" t="str">
        <f>IF(animals!AG13&gt;0,animals!AG13,"")</f>
        <v/>
      </c>
      <c r="L17" s="178" t="str">
        <f>IF(animals!AG14&gt;0,animals!AG14,"")</f>
        <v/>
      </c>
      <c r="M17" s="178" t="e">
        <f>IF(animals!#REF!&gt;0,animals!#REF!,"")</f>
        <v>#REF!</v>
      </c>
      <c r="N17" s="178" t="str">
        <f>IF(animals!AG15&gt;0,animals!AG15,"")</f>
        <v/>
      </c>
      <c r="O17" s="178" t="e">
        <f>IF(animals!#REF!&gt;0,animals!#REF!,"")</f>
        <v>#REF!</v>
      </c>
      <c r="P17" s="178" t="str">
        <f>IF(animals!AG16&gt;0,animals!AG16,"")</f>
        <v/>
      </c>
      <c r="Q17" s="178" t="str">
        <f>IF(animals!AG17&gt;0,animals!AG17,"")</f>
        <v/>
      </c>
      <c r="R17" s="178" t="str">
        <f>IF(animals!AG19&gt;0,animals!AG19,"")</f>
        <v/>
      </c>
      <c r="S17" s="178" t="str">
        <f>IF(animals!AG20&gt;0,animals!AG20,"")</f>
        <v/>
      </c>
      <c r="T17" s="178" t="str">
        <f>IF(animals!AG21&gt;0,animals!AG21,"")</f>
        <v/>
      </c>
      <c r="U17" s="178" t="str">
        <f>IF(animals!AG25&gt;0,animals!AG25,"")</f>
        <v/>
      </c>
      <c r="V17" s="178" t="str">
        <f>IF(animals!AG26&gt;0,animals!AG26,"")</f>
        <v/>
      </c>
      <c r="W17" s="178" t="str">
        <f>IF(animals!AG27&gt;0,animals!AG27,"")</f>
        <v/>
      </c>
      <c r="X17" s="178" t="str">
        <f>IF(animals!AG32&gt;0,animals!AG32,"")</f>
        <v/>
      </c>
      <c r="Y17" s="178" t="str">
        <f>IF(animals!AG33&gt;0,animals!AG33,"")</f>
        <v/>
      </c>
      <c r="Z17" s="178" t="str">
        <f>IF(animals!AG34&gt;0,animals!AG34,"")</f>
        <v/>
      </c>
      <c r="AA17" s="178" t="str">
        <f>IF(animals!AG38&gt;0,animals!AG38,"")</f>
        <v/>
      </c>
      <c r="AB17" s="178" t="str">
        <f>IF(animals!AG39&gt;0,animals!AG39,"")</f>
        <v/>
      </c>
      <c r="AC17" s="178" t="str">
        <f>IF(animals!AG40&gt;0,animals!AG40,"")</f>
        <v/>
      </c>
      <c r="AD17" s="178" t="str">
        <f>IF(animals!AG45&gt;0,animals!AG45,"")</f>
        <v/>
      </c>
      <c r="AE17" s="178" t="str">
        <f>IF(animals!AG46&gt;0,animals!AG46,"")</f>
        <v/>
      </c>
      <c r="AF17" s="178" t="str">
        <f>IF(animals!AG47&gt;0,animals!AG47,"")</f>
        <v/>
      </c>
      <c r="AG17" s="178" t="str">
        <f>IF(animals!AG51&gt;0,animals!AG51,"")</f>
        <v/>
      </c>
      <c r="AH17" s="178" t="str">
        <f>IF(animals!AG52&gt;0,animals!AG52,"")</f>
        <v/>
      </c>
      <c r="AI17" s="178" t="str">
        <f>IF(animals!AG53&gt;0,animals!AG53,"")</f>
        <v/>
      </c>
      <c r="AJ17" s="178" t="str">
        <f>IF(animals!AG58&gt;0,animals!AG58,"")</f>
        <v/>
      </c>
      <c r="AK17" s="178" t="str">
        <f>IF(animals!AG59&gt;0,animals!AG59,"")</f>
        <v/>
      </c>
      <c r="AL17" s="178" t="str">
        <f>IF(animals!AG60&gt;0,animals!AG60,"")</f>
        <v/>
      </c>
      <c r="AM17" s="178" t="str">
        <f>IF(animals!AG64&gt;0,animals!AG64,"")</f>
        <v/>
      </c>
      <c r="AN17" s="178" t="str">
        <f>IF(animals!AG65&gt;0,animals!AG65,"")</f>
        <v/>
      </c>
      <c r="AO17" s="178" t="str">
        <f>IF(animals!AG66&gt;0,animals!AG66,"")</f>
        <v/>
      </c>
    </row>
    <row r="18" spans="1:41" x14ac:dyDescent="0.2">
      <c r="A18" s="190" t="str">
        <f t="shared" si="0"/>
        <v>Adropion fagineum n.sp.</v>
      </c>
      <c r="B18" s="191" t="str">
        <f t="shared" si="0"/>
        <v>IT.232</v>
      </c>
      <c r="C18" s="199">
        <f>animals!AH1</f>
        <v>17</v>
      </c>
      <c r="D18" s="177" t="str">
        <f>IF(animals!AI3&gt;0,animals!AI3,"")</f>
        <v/>
      </c>
      <c r="E18" s="178" t="str">
        <f>IF(animals!AI6&gt;0,animals!AI6,"")</f>
        <v/>
      </c>
      <c r="F18" s="178" t="str">
        <f>IF(animals!AI7&gt;0,animals!AI7,"")</f>
        <v/>
      </c>
      <c r="G18" s="178" t="str">
        <f>IF(animals!AI9&gt;0,animals!AI9,"")</f>
        <v/>
      </c>
      <c r="H18" s="178" t="str">
        <f>IF(animals!AI10&gt;0,animals!AI10,"")</f>
        <v/>
      </c>
      <c r="I18" s="178" t="str">
        <f>IF(animals!AI11&gt;0,animals!AI11,"")</f>
        <v/>
      </c>
      <c r="J18" s="179" t="e">
        <f>IF(animals!#REF!&gt;0,animals!#REF!,"")</f>
        <v>#REF!</v>
      </c>
      <c r="K18" s="179" t="str">
        <f>IF(animals!AI13&gt;0,animals!AI13,"")</f>
        <v/>
      </c>
      <c r="L18" s="178" t="str">
        <f>IF(animals!AI14&gt;0,animals!AI14,"")</f>
        <v/>
      </c>
      <c r="M18" s="178" t="e">
        <f>IF(animals!#REF!&gt;0,animals!#REF!,"")</f>
        <v>#REF!</v>
      </c>
      <c r="N18" s="178" t="str">
        <f>IF(animals!AI15&gt;0,animals!AI15,"")</f>
        <v/>
      </c>
      <c r="O18" s="178" t="e">
        <f>IF(animals!#REF!&gt;0,animals!#REF!,"")</f>
        <v>#REF!</v>
      </c>
      <c r="P18" s="178" t="str">
        <f>IF(animals!AI16&gt;0,animals!AI16,"")</f>
        <v/>
      </c>
      <c r="Q18" s="178" t="str">
        <f>IF(animals!AI17&gt;0,animals!AI17,"")</f>
        <v/>
      </c>
      <c r="R18" s="178" t="str">
        <f>IF(animals!AI19&gt;0,animals!AI19,"")</f>
        <v/>
      </c>
      <c r="S18" s="178" t="str">
        <f>IF(animals!AI20&gt;0,animals!AI20,"")</f>
        <v/>
      </c>
      <c r="T18" s="178" t="str">
        <f>IF(animals!AI21&gt;0,animals!AI21,"")</f>
        <v/>
      </c>
      <c r="U18" s="178" t="str">
        <f>IF(animals!AI25&gt;0,animals!AI25,"")</f>
        <v/>
      </c>
      <c r="V18" s="178" t="str">
        <f>IF(animals!AI26&gt;0,animals!AI26,"")</f>
        <v/>
      </c>
      <c r="W18" s="178" t="str">
        <f>IF(animals!AI27&gt;0,animals!AI27,"")</f>
        <v/>
      </c>
      <c r="X18" s="178" t="str">
        <f>IF(animals!AI32&gt;0,animals!AI32,"")</f>
        <v/>
      </c>
      <c r="Y18" s="178" t="str">
        <f>IF(animals!AI33&gt;0,animals!AI33,"")</f>
        <v/>
      </c>
      <c r="Z18" s="178" t="str">
        <f>IF(animals!AI34&gt;0,animals!AI34,"")</f>
        <v/>
      </c>
      <c r="AA18" s="178" t="str">
        <f>IF(animals!AI38&gt;0,animals!AI38,"")</f>
        <v/>
      </c>
      <c r="AB18" s="178" t="str">
        <f>IF(animals!AI39&gt;0,animals!AI39,"")</f>
        <v/>
      </c>
      <c r="AC18" s="178" t="str">
        <f>IF(animals!AI40&gt;0,animals!AI40,"")</f>
        <v/>
      </c>
      <c r="AD18" s="178" t="str">
        <f>IF(animals!AI45&gt;0,animals!AI45,"")</f>
        <v/>
      </c>
      <c r="AE18" s="178" t="str">
        <f>IF(animals!AI46&gt;0,animals!AI46,"")</f>
        <v/>
      </c>
      <c r="AF18" s="178" t="str">
        <f>IF(animals!AI47&gt;0,animals!AI47,"")</f>
        <v/>
      </c>
      <c r="AG18" s="178" t="str">
        <f>IF(animals!AI51&gt;0,animals!AI51,"")</f>
        <v/>
      </c>
      <c r="AH18" s="178" t="str">
        <f>IF(animals!AI52&gt;0,animals!AI52,"")</f>
        <v/>
      </c>
      <c r="AI18" s="178" t="str">
        <f>IF(animals!AI53&gt;0,animals!AI53,"")</f>
        <v/>
      </c>
      <c r="AJ18" s="178" t="str">
        <f>IF(animals!AI58&gt;0,animals!AI58,"")</f>
        <v/>
      </c>
      <c r="AK18" s="178" t="str">
        <f>IF(animals!AI59&gt;0,animals!AI59,"")</f>
        <v/>
      </c>
      <c r="AL18" s="178" t="str">
        <f>IF(animals!AI60&gt;0,animals!AI60,"")</f>
        <v/>
      </c>
      <c r="AM18" s="178" t="str">
        <f>IF(animals!AI64&gt;0,animals!AI64,"")</f>
        <v/>
      </c>
      <c r="AN18" s="178" t="str">
        <f>IF(animals!AI65&gt;0,animals!AI65,"")</f>
        <v/>
      </c>
      <c r="AO18" s="178" t="str">
        <f>IF(animals!AI66&gt;0,animals!AI66,"")</f>
        <v/>
      </c>
    </row>
    <row r="19" spans="1:41" x14ac:dyDescent="0.2">
      <c r="A19" s="190" t="str">
        <f t="shared" si="0"/>
        <v>Adropion fagineum n.sp.</v>
      </c>
      <c r="B19" s="191" t="str">
        <f t="shared" si="0"/>
        <v>IT.232</v>
      </c>
      <c r="C19" s="199">
        <f>animals!AJ1</f>
        <v>18</v>
      </c>
      <c r="D19" s="177" t="str">
        <f>IF(animals!AK3&gt;0,animals!AK3,"")</f>
        <v/>
      </c>
      <c r="E19" s="178" t="str">
        <f>IF(animals!AK6&gt;0,animals!AK6,"")</f>
        <v/>
      </c>
      <c r="F19" s="178" t="str">
        <f>IF(animals!AK7&gt;0,animals!AK7,"")</f>
        <v/>
      </c>
      <c r="G19" s="178" t="str">
        <f>IF(animals!AK9&gt;0,animals!AK9,"")</f>
        <v/>
      </c>
      <c r="H19" s="178" t="str">
        <f>IF(animals!AK10&gt;0,animals!AK10,"")</f>
        <v/>
      </c>
      <c r="I19" s="178" t="str">
        <f>IF(animals!AK11&gt;0,animals!AK11,"")</f>
        <v/>
      </c>
      <c r="J19" s="179" t="e">
        <f>IF(animals!#REF!&gt;0,animals!#REF!,"")</f>
        <v>#REF!</v>
      </c>
      <c r="K19" s="179" t="str">
        <f>IF(animals!AK13&gt;0,animals!AK13,"")</f>
        <v/>
      </c>
      <c r="L19" s="178" t="str">
        <f>IF(animals!AK14&gt;0,animals!AK14,"")</f>
        <v/>
      </c>
      <c r="M19" s="178" t="e">
        <f>IF(animals!#REF!&gt;0,animals!#REF!,"")</f>
        <v>#REF!</v>
      </c>
      <c r="N19" s="178" t="str">
        <f>IF(animals!AK15&gt;0,animals!AK15,"")</f>
        <v/>
      </c>
      <c r="O19" s="178" t="e">
        <f>IF(animals!#REF!&gt;0,animals!#REF!,"")</f>
        <v>#REF!</v>
      </c>
      <c r="P19" s="178" t="str">
        <f>IF(animals!AK16&gt;0,animals!AK16,"")</f>
        <v/>
      </c>
      <c r="Q19" s="178" t="str">
        <f>IF(animals!AK17&gt;0,animals!AK17,"")</f>
        <v/>
      </c>
      <c r="R19" s="178" t="str">
        <f>IF(animals!AK19&gt;0,animals!AK19,"")</f>
        <v/>
      </c>
      <c r="S19" s="178" t="str">
        <f>IF(animals!AK20&gt;0,animals!AK20,"")</f>
        <v/>
      </c>
      <c r="T19" s="178" t="str">
        <f>IF(animals!AK21&gt;0,animals!AK21,"")</f>
        <v/>
      </c>
      <c r="U19" s="178" t="str">
        <f>IF(animals!AK25&gt;0,animals!AK25,"")</f>
        <v/>
      </c>
      <c r="V19" s="178" t="str">
        <f>IF(animals!AK26&gt;0,animals!AK26,"")</f>
        <v/>
      </c>
      <c r="W19" s="178" t="str">
        <f>IF(animals!AK27&gt;0,animals!AK27,"")</f>
        <v/>
      </c>
      <c r="X19" s="178" t="str">
        <f>IF(animals!AK32&gt;0,animals!AK32,"")</f>
        <v/>
      </c>
      <c r="Y19" s="178" t="str">
        <f>IF(animals!AK33&gt;0,animals!AK33,"")</f>
        <v/>
      </c>
      <c r="Z19" s="178" t="str">
        <f>IF(animals!AK34&gt;0,animals!AK34,"")</f>
        <v/>
      </c>
      <c r="AA19" s="178" t="str">
        <f>IF(animals!AK38&gt;0,animals!AK38,"")</f>
        <v/>
      </c>
      <c r="AB19" s="178" t="str">
        <f>IF(animals!AK39&gt;0,animals!AK39,"")</f>
        <v/>
      </c>
      <c r="AC19" s="178" t="str">
        <f>IF(animals!AK40&gt;0,animals!AK40,"")</f>
        <v/>
      </c>
      <c r="AD19" s="178" t="str">
        <f>IF(animals!AK45&gt;0,animals!AK45,"")</f>
        <v/>
      </c>
      <c r="AE19" s="178" t="str">
        <f>IF(animals!AK46&gt;0,animals!AK46,"")</f>
        <v/>
      </c>
      <c r="AF19" s="178" t="str">
        <f>IF(animals!AK47&gt;0,animals!AK47,"")</f>
        <v/>
      </c>
      <c r="AG19" s="178" t="str">
        <f>IF(animals!AK51&gt;0,animals!AK51,"")</f>
        <v/>
      </c>
      <c r="AH19" s="178" t="str">
        <f>IF(animals!AK52&gt;0,animals!AK52,"")</f>
        <v/>
      </c>
      <c r="AI19" s="178" t="str">
        <f>IF(animals!AK53&gt;0,animals!AK53,"")</f>
        <v/>
      </c>
      <c r="AJ19" s="178" t="str">
        <f>IF(animals!AK58&gt;0,animals!AK58,"")</f>
        <v/>
      </c>
      <c r="AK19" s="178" t="str">
        <f>IF(animals!AK59&gt;0,animals!AK59,"")</f>
        <v/>
      </c>
      <c r="AL19" s="178" t="str">
        <f>IF(animals!AK60&gt;0,animals!AK60,"")</f>
        <v/>
      </c>
      <c r="AM19" s="178" t="str">
        <f>IF(animals!AK64&gt;0,animals!AK64,"")</f>
        <v/>
      </c>
      <c r="AN19" s="178" t="str">
        <f>IF(animals!AK65&gt;0,animals!AK65,"")</f>
        <v/>
      </c>
      <c r="AO19" s="178" t="str">
        <f>IF(animals!AK66&gt;0,animals!AK66,"")</f>
        <v/>
      </c>
    </row>
    <row r="20" spans="1:41" x14ac:dyDescent="0.2">
      <c r="A20" s="190" t="str">
        <f t="shared" ref="A20:B31" si="1">A$2</f>
        <v>Adropion fagineum n.sp.</v>
      </c>
      <c r="B20" s="191" t="str">
        <f t="shared" si="1"/>
        <v>IT.232</v>
      </c>
      <c r="C20" s="199">
        <f>animals!AL1</f>
        <v>19</v>
      </c>
      <c r="D20" s="177" t="str">
        <f>IF(animals!AM3&gt;0,animals!AM3,"")</f>
        <v/>
      </c>
      <c r="E20" s="178" t="str">
        <f>IF(animals!AM6&gt;0,animals!AM6,"")</f>
        <v/>
      </c>
      <c r="F20" s="178" t="str">
        <f>IF(animals!AM7&gt;0,animals!AM7,"")</f>
        <v/>
      </c>
      <c r="G20" s="178" t="str">
        <f>IF(animals!AM9&gt;0,animals!AM9,"")</f>
        <v/>
      </c>
      <c r="H20" s="178" t="str">
        <f>IF(animals!AM10&gt;0,animals!AM10,"")</f>
        <v/>
      </c>
      <c r="I20" s="178" t="str">
        <f>IF(animals!AM11&gt;0,animals!AM11,"")</f>
        <v/>
      </c>
      <c r="J20" s="179" t="e">
        <f>IF(animals!#REF!&gt;0,animals!#REF!,"")</f>
        <v>#REF!</v>
      </c>
      <c r="K20" s="179" t="str">
        <f>IF(animals!AM13&gt;0,animals!AM13,"")</f>
        <v/>
      </c>
      <c r="L20" s="178" t="str">
        <f>IF(animals!AM14&gt;0,animals!AM14,"")</f>
        <v/>
      </c>
      <c r="M20" s="178" t="e">
        <f>IF(animals!#REF!&gt;0,animals!#REF!,"")</f>
        <v>#REF!</v>
      </c>
      <c r="N20" s="178" t="str">
        <f>IF(animals!AM15&gt;0,animals!AM15,"")</f>
        <v/>
      </c>
      <c r="O20" s="178" t="e">
        <f>IF(animals!#REF!&gt;0,animals!#REF!,"")</f>
        <v>#REF!</v>
      </c>
      <c r="P20" s="178" t="str">
        <f>IF(animals!AM16&gt;0,animals!AM16,"")</f>
        <v/>
      </c>
      <c r="Q20" s="178" t="str">
        <f>IF(animals!AM17&gt;0,animals!AM17,"")</f>
        <v/>
      </c>
      <c r="R20" s="178" t="str">
        <f>IF(animals!AM19&gt;0,animals!AM19,"")</f>
        <v/>
      </c>
      <c r="S20" s="178" t="str">
        <f>IF(animals!AM20&gt;0,animals!AM20,"")</f>
        <v/>
      </c>
      <c r="T20" s="178" t="str">
        <f>IF(animals!AM21&gt;0,animals!AM21,"")</f>
        <v/>
      </c>
      <c r="U20" s="178" t="str">
        <f>IF(animals!AM25&gt;0,animals!AM25,"")</f>
        <v/>
      </c>
      <c r="V20" s="178" t="str">
        <f>IF(animals!AM26&gt;0,animals!AM26,"")</f>
        <v/>
      </c>
      <c r="W20" s="178" t="str">
        <f>IF(animals!AM27&gt;0,animals!AM27,"")</f>
        <v/>
      </c>
      <c r="X20" s="178" t="str">
        <f>IF(animals!AM32&gt;0,animals!AM32,"")</f>
        <v/>
      </c>
      <c r="Y20" s="178" t="str">
        <f>IF(animals!AM33&gt;0,animals!AM33,"")</f>
        <v/>
      </c>
      <c r="Z20" s="178" t="str">
        <f>IF(animals!AM34&gt;0,animals!AM34,"")</f>
        <v/>
      </c>
      <c r="AA20" s="178" t="str">
        <f>IF(animals!AM38&gt;0,animals!AM38,"")</f>
        <v/>
      </c>
      <c r="AB20" s="178" t="str">
        <f>IF(animals!AM39&gt;0,animals!AM39,"")</f>
        <v/>
      </c>
      <c r="AC20" s="178" t="str">
        <f>IF(animals!AM40&gt;0,animals!AM40,"")</f>
        <v/>
      </c>
      <c r="AD20" s="178" t="str">
        <f>IF(animals!AM45&gt;0,animals!AM45,"")</f>
        <v/>
      </c>
      <c r="AE20" s="178" t="str">
        <f>IF(animals!AM46&gt;0,animals!AM46,"")</f>
        <v/>
      </c>
      <c r="AF20" s="178" t="str">
        <f>IF(animals!AM47&gt;0,animals!AM47,"")</f>
        <v/>
      </c>
      <c r="AG20" s="178" t="str">
        <f>IF(animals!AM51&gt;0,animals!AM51,"")</f>
        <v/>
      </c>
      <c r="AH20" s="178" t="str">
        <f>IF(animals!AM52&gt;0,animals!AM52,"")</f>
        <v/>
      </c>
      <c r="AI20" s="178" t="str">
        <f>IF(animals!AM53&gt;0,animals!AM53,"")</f>
        <v/>
      </c>
      <c r="AJ20" s="178" t="str">
        <f>IF(animals!AM58&gt;0,animals!AM58,"")</f>
        <v/>
      </c>
      <c r="AK20" s="178" t="str">
        <f>IF(animals!AM59&gt;0,animals!AM59,"")</f>
        <v/>
      </c>
      <c r="AL20" s="178" t="str">
        <f>IF(animals!AM60&gt;0,animals!AM60,"")</f>
        <v/>
      </c>
      <c r="AM20" s="178" t="str">
        <f>IF(animals!AM64&gt;0,animals!AM64,"")</f>
        <v/>
      </c>
      <c r="AN20" s="178" t="str">
        <f>IF(animals!AM65&gt;0,animals!AM65,"")</f>
        <v/>
      </c>
      <c r="AO20" s="178" t="str">
        <f>IF(animals!AM66&gt;0,animals!AM66,"")</f>
        <v/>
      </c>
    </row>
    <row r="21" spans="1:41" x14ac:dyDescent="0.2">
      <c r="A21" s="190" t="str">
        <f t="shared" si="1"/>
        <v>Adropion fagineum n.sp.</v>
      </c>
      <c r="B21" s="191" t="str">
        <f t="shared" si="1"/>
        <v>IT.232</v>
      </c>
      <c r="C21" s="199">
        <f>animals!AN1</f>
        <v>20</v>
      </c>
      <c r="D21" s="177" t="str">
        <f>IF(animals!AO3&gt;0,animals!AO3,"")</f>
        <v/>
      </c>
      <c r="E21" s="178" t="str">
        <f>IF(animals!AO6&gt;0,animals!AO6,"")</f>
        <v/>
      </c>
      <c r="F21" s="178" t="str">
        <f>IF(animals!AO7&gt;0,animals!AO7,"")</f>
        <v/>
      </c>
      <c r="G21" s="178" t="str">
        <f>IF(animals!AO9&gt;0,animals!AO9,"")</f>
        <v/>
      </c>
      <c r="H21" s="178" t="str">
        <f>IF(animals!AO10&gt;0,animals!AO10,"")</f>
        <v/>
      </c>
      <c r="I21" s="178" t="str">
        <f>IF(animals!AO11&gt;0,animals!AO11,"")</f>
        <v/>
      </c>
      <c r="J21" s="179" t="e">
        <f>IF(animals!#REF!&gt;0,animals!#REF!,"")</f>
        <v>#REF!</v>
      </c>
      <c r="K21" s="179" t="str">
        <f>IF(animals!AO13&gt;0,animals!AO13,"")</f>
        <v/>
      </c>
      <c r="L21" s="178" t="str">
        <f>IF(animals!AO14&gt;0,animals!AO14,"")</f>
        <v/>
      </c>
      <c r="M21" s="178" t="e">
        <f>IF(animals!#REF!&gt;0,animals!#REF!,"")</f>
        <v>#REF!</v>
      </c>
      <c r="N21" s="178" t="str">
        <f>IF(animals!AO15&gt;0,animals!AO15,"")</f>
        <v/>
      </c>
      <c r="O21" s="178" t="e">
        <f>IF(animals!#REF!&gt;0,animals!#REF!,"")</f>
        <v>#REF!</v>
      </c>
      <c r="P21" s="178" t="str">
        <f>IF(animals!AO16&gt;0,animals!AO16,"")</f>
        <v/>
      </c>
      <c r="Q21" s="178" t="str">
        <f>IF(animals!AO17&gt;0,animals!AO17,"")</f>
        <v/>
      </c>
      <c r="R21" s="178" t="str">
        <f>IF(animals!AO19&gt;0,animals!AO19,"")</f>
        <v/>
      </c>
      <c r="S21" s="178" t="str">
        <f>IF(animals!AO20&gt;0,animals!AO20,"")</f>
        <v/>
      </c>
      <c r="T21" s="178" t="str">
        <f>IF(animals!AO21&gt;0,animals!AO21,"")</f>
        <v/>
      </c>
      <c r="U21" s="178" t="str">
        <f>IF(animals!AO25&gt;0,animals!AO25,"")</f>
        <v/>
      </c>
      <c r="V21" s="178" t="str">
        <f>IF(animals!AO26&gt;0,animals!AO26,"")</f>
        <v/>
      </c>
      <c r="W21" s="178" t="str">
        <f>IF(animals!AO27&gt;0,animals!AO27,"")</f>
        <v/>
      </c>
      <c r="X21" s="178" t="str">
        <f>IF(animals!AO32&gt;0,animals!AO32,"")</f>
        <v/>
      </c>
      <c r="Y21" s="178" t="str">
        <f>IF(animals!AO33&gt;0,animals!AO33,"")</f>
        <v/>
      </c>
      <c r="Z21" s="178" t="str">
        <f>IF(animals!AO34&gt;0,animals!AO34,"")</f>
        <v/>
      </c>
      <c r="AA21" s="178" t="str">
        <f>IF(animals!AO38&gt;0,animals!AO38,"")</f>
        <v/>
      </c>
      <c r="AB21" s="178" t="str">
        <f>IF(animals!AO39&gt;0,animals!AO39,"")</f>
        <v/>
      </c>
      <c r="AC21" s="178" t="str">
        <f>IF(animals!AO40&gt;0,animals!AO40,"")</f>
        <v/>
      </c>
      <c r="AD21" s="178" t="str">
        <f>IF(animals!AO45&gt;0,animals!AO45,"")</f>
        <v/>
      </c>
      <c r="AE21" s="178" t="str">
        <f>IF(animals!AO46&gt;0,animals!AO46,"")</f>
        <v/>
      </c>
      <c r="AF21" s="178" t="str">
        <f>IF(animals!AO47&gt;0,animals!AO47,"")</f>
        <v/>
      </c>
      <c r="AG21" s="178" t="str">
        <f>IF(animals!AO51&gt;0,animals!AO51,"")</f>
        <v/>
      </c>
      <c r="AH21" s="178" t="str">
        <f>IF(animals!AO52&gt;0,animals!AO52,"")</f>
        <v/>
      </c>
      <c r="AI21" s="178" t="str">
        <f>IF(animals!AO53&gt;0,animals!AO53,"")</f>
        <v/>
      </c>
      <c r="AJ21" s="178" t="str">
        <f>IF(animals!AO58&gt;0,animals!AO58,"")</f>
        <v/>
      </c>
      <c r="AK21" s="178" t="str">
        <f>IF(animals!AO59&gt;0,animals!AO59,"")</f>
        <v/>
      </c>
      <c r="AL21" s="178" t="str">
        <f>IF(animals!AO60&gt;0,animals!AO60,"")</f>
        <v/>
      </c>
      <c r="AM21" s="178" t="str">
        <f>IF(animals!AO64&gt;0,animals!AO64,"")</f>
        <v/>
      </c>
      <c r="AN21" s="178" t="str">
        <f>IF(animals!AO65&gt;0,animals!AO65,"")</f>
        <v/>
      </c>
      <c r="AO21" s="178" t="str">
        <f>IF(animals!AO66&gt;0,animals!AO66,"")</f>
        <v/>
      </c>
    </row>
    <row r="22" spans="1:41" x14ac:dyDescent="0.2">
      <c r="A22" s="190" t="str">
        <f t="shared" si="1"/>
        <v>Adropion fagineum n.sp.</v>
      </c>
      <c r="B22" s="191" t="str">
        <f t="shared" si="1"/>
        <v>IT.232</v>
      </c>
      <c r="C22" s="199">
        <f>animals!AP1</f>
        <v>21</v>
      </c>
      <c r="D22" s="177" t="str">
        <f>IF(animals!AQ3&gt;0,animals!AQ3,"")</f>
        <v/>
      </c>
      <c r="E22" s="178" t="str">
        <f>IF(animals!AQ6&gt;0,animals!AQ6,"")</f>
        <v/>
      </c>
      <c r="F22" s="178" t="str">
        <f>IF(animals!AQ7&gt;0,animals!AQ7,"")</f>
        <v/>
      </c>
      <c r="G22" s="178" t="str">
        <f>IF(animals!AQ9&gt;0,animals!AQ9,"")</f>
        <v/>
      </c>
      <c r="H22" s="178" t="str">
        <f>IF(animals!AQ10&gt;0,animals!AQ10,"")</f>
        <v/>
      </c>
      <c r="I22" s="178" t="str">
        <f>IF(animals!AQ11&gt;0,animals!AQ11,"")</f>
        <v/>
      </c>
      <c r="J22" s="179" t="e">
        <f>IF(animals!#REF!&gt;0,animals!#REF!,"")</f>
        <v>#REF!</v>
      </c>
      <c r="K22" s="179" t="str">
        <f>IF(animals!AQ13&gt;0,animals!AQ13,"")</f>
        <v/>
      </c>
      <c r="L22" s="178" t="str">
        <f>IF(animals!AQ14&gt;0,animals!AQ14,"")</f>
        <v/>
      </c>
      <c r="M22" s="178" t="e">
        <f>IF(animals!#REF!&gt;0,animals!#REF!,"")</f>
        <v>#REF!</v>
      </c>
      <c r="N22" s="178" t="str">
        <f>IF(animals!AQ15&gt;0,animals!AQ15,"")</f>
        <v/>
      </c>
      <c r="O22" s="178" t="e">
        <f>IF(animals!#REF!&gt;0,animals!#REF!,"")</f>
        <v>#REF!</v>
      </c>
      <c r="P22" s="178" t="str">
        <f>IF(animals!AQ16&gt;0,animals!AQ16,"")</f>
        <v/>
      </c>
      <c r="Q22" s="178" t="str">
        <f>IF(animals!AQ17&gt;0,animals!AQ17,"")</f>
        <v/>
      </c>
      <c r="R22" s="178" t="str">
        <f>IF(animals!AQ19&gt;0,animals!AQ19,"")</f>
        <v/>
      </c>
      <c r="S22" s="178" t="str">
        <f>IF(animals!AQ20&gt;0,animals!AQ20,"")</f>
        <v/>
      </c>
      <c r="T22" s="178" t="str">
        <f>IF(animals!AQ21&gt;0,animals!AQ21,"")</f>
        <v/>
      </c>
      <c r="U22" s="178" t="str">
        <f>IF(animals!AQ25&gt;0,animals!AQ25,"")</f>
        <v/>
      </c>
      <c r="V22" s="178" t="str">
        <f>IF(animals!AQ26&gt;0,animals!AQ26,"")</f>
        <v/>
      </c>
      <c r="W22" s="178" t="str">
        <f>IF(animals!AQ27&gt;0,animals!AQ27,"")</f>
        <v/>
      </c>
      <c r="X22" s="178" t="str">
        <f>IF(animals!AQ32&gt;0,animals!AQ32,"")</f>
        <v/>
      </c>
      <c r="Y22" s="178" t="str">
        <f>IF(animals!AQ33&gt;0,animals!AQ33,"")</f>
        <v/>
      </c>
      <c r="Z22" s="178" t="str">
        <f>IF(animals!AQ34&gt;0,animals!AQ34,"")</f>
        <v/>
      </c>
      <c r="AA22" s="178" t="str">
        <f>IF(animals!AQ38&gt;0,animals!AQ38,"")</f>
        <v/>
      </c>
      <c r="AB22" s="178" t="str">
        <f>IF(animals!AQ39&gt;0,animals!AQ39,"")</f>
        <v/>
      </c>
      <c r="AC22" s="178" t="str">
        <f>IF(animals!AQ40&gt;0,animals!AQ40,"")</f>
        <v/>
      </c>
      <c r="AD22" s="178" t="str">
        <f>IF(animals!AQ45&gt;0,animals!AQ45,"")</f>
        <v/>
      </c>
      <c r="AE22" s="178" t="str">
        <f>IF(animals!AQ46&gt;0,animals!AQ46,"")</f>
        <v/>
      </c>
      <c r="AF22" s="178" t="str">
        <f>IF(animals!AQ47&gt;0,animals!AQ47,"")</f>
        <v/>
      </c>
      <c r="AG22" s="178" t="str">
        <f>IF(animals!AQ51&gt;0,animals!AQ51,"")</f>
        <v/>
      </c>
      <c r="AH22" s="178" t="str">
        <f>IF(animals!AQ52&gt;0,animals!AQ52,"")</f>
        <v/>
      </c>
      <c r="AI22" s="178" t="str">
        <f>IF(animals!AQ53&gt;0,animals!AQ53,"")</f>
        <v/>
      </c>
      <c r="AJ22" s="178" t="str">
        <f>IF(animals!AQ58&gt;0,animals!AQ58,"")</f>
        <v/>
      </c>
      <c r="AK22" s="178" t="str">
        <f>IF(animals!AQ59&gt;0,animals!AQ59,"")</f>
        <v/>
      </c>
      <c r="AL22" s="178" t="str">
        <f>IF(animals!AQ60&gt;0,animals!AQ60,"")</f>
        <v/>
      </c>
      <c r="AM22" s="178" t="str">
        <f>IF(animals!AQ64&gt;0,animals!AQ64,"")</f>
        <v/>
      </c>
      <c r="AN22" s="178" t="str">
        <f>IF(animals!AQ65&gt;0,animals!AQ65,"")</f>
        <v/>
      </c>
      <c r="AO22" s="178" t="str">
        <f>IF(animals!AQ66&gt;0,animals!AQ66,"")</f>
        <v/>
      </c>
    </row>
    <row r="23" spans="1:41" x14ac:dyDescent="0.2">
      <c r="A23" s="190" t="str">
        <f t="shared" si="1"/>
        <v>Adropion fagineum n.sp.</v>
      </c>
      <c r="B23" s="191" t="str">
        <f t="shared" si="1"/>
        <v>IT.232</v>
      </c>
      <c r="C23" s="199">
        <f>animals!AR1</f>
        <v>22</v>
      </c>
      <c r="D23" s="177" t="str">
        <f>IF(animals!AS3&gt;0,animals!AS3,"")</f>
        <v/>
      </c>
      <c r="E23" s="178" t="str">
        <f>IF(animals!AS6&gt;0,animals!AS6,"")</f>
        <v/>
      </c>
      <c r="F23" s="178" t="str">
        <f>IF(animals!AS7&gt;0,animals!AS7,"")</f>
        <v/>
      </c>
      <c r="G23" s="178" t="str">
        <f>IF(animals!AS9&gt;0,animals!AS9,"")</f>
        <v/>
      </c>
      <c r="H23" s="178" t="str">
        <f>IF(animals!AS10&gt;0,animals!AS10,"")</f>
        <v/>
      </c>
      <c r="I23" s="178" t="str">
        <f>IF(animals!AS11&gt;0,animals!AS11,"")</f>
        <v/>
      </c>
      <c r="J23" s="179" t="e">
        <f>IF(animals!#REF!&gt;0,animals!#REF!,"")</f>
        <v>#REF!</v>
      </c>
      <c r="K23" s="179" t="str">
        <f>IF(animals!AS13&gt;0,animals!AS13,"")</f>
        <v/>
      </c>
      <c r="L23" s="178" t="str">
        <f>IF(animals!AS14&gt;0,animals!AS14,"")</f>
        <v/>
      </c>
      <c r="M23" s="178" t="e">
        <f>IF(animals!#REF!&gt;0,animals!#REF!,"")</f>
        <v>#REF!</v>
      </c>
      <c r="N23" s="178" t="str">
        <f>IF(animals!AS15&gt;0,animals!AS15,"")</f>
        <v/>
      </c>
      <c r="O23" s="178" t="e">
        <f>IF(animals!#REF!&gt;0,animals!#REF!,"")</f>
        <v>#REF!</v>
      </c>
      <c r="P23" s="178" t="str">
        <f>IF(animals!AS16&gt;0,animals!AS16,"")</f>
        <v/>
      </c>
      <c r="Q23" s="178" t="str">
        <f>IF(animals!AS17&gt;0,animals!AS17,"")</f>
        <v/>
      </c>
      <c r="R23" s="178" t="str">
        <f>IF(animals!AS19&gt;0,animals!AS19,"")</f>
        <v/>
      </c>
      <c r="S23" s="178" t="str">
        <f>IF(animals!AS20&gt;0,animals!AS20,"")</f>
        <v/>
      </c>
      <c r="T23" s="178" t="str">
        <f>IF(animals!AS21&gt;0,animals!AS21,"")</f>
        <v/>
      </c>
      <c r="U23" s="178" t="str">
        <f>IF(animals!AS25&gt;0,animals!AS25,"")</f>
        <v/>
      </c>
      <c r="V23" s="178" t="str">
        <f>IF(animals!AS26&gt;0,animals!AS26,"")</f>
        <v/>
      </c>
      <c r="W23" s="178" t="str">
        <f>IF(animals!AS27&gt;0,animals!AS27,"")</f>
        <v/>
      </c>
      <c r="X23" s="178" t="str">
        <f>IF(animals!AS32&gt;0,animals!AS32,"")</f>
        <v/>
      </c>
      <c r="Y23" s="178" t="str">
        <f>IF(animals!AS33&gt;0,animals!AS33,"")</f>
        <v/>
      </c>
      <c r="Z23" s="178" t="str">
        <f>IF(animals!AS34&gt;0,animals!AS34,"")</f>
        <v/>
      </c>
      <c r="AA23" s="178" t="str">
        <f>IF(animals!AS38&gt;0,animals!AS38,"")</f>
        <v/>
      </c>
      <c r="AB23" s="178" t="str">
        <f>IF(animals!AS39&gt;0,animals!AS39,"")</f>
        <v/>
      </c>
      <c r="AC23" s="178" t="str">
        <f>IF(animals!AS40&gt;0,animals!AS40,"")</f>
        <v/>
      </c>
      <c r="AD23" s="178" t="str">
        <f>IF(animals!AS45&gt;0,animals!AS45,"")</f>
        <v/>
      </c>
      <c r="AE23" s="178" t="str">
        <f>IF(animals!AS46&gt;0,animals!AS46,"")</f>
        <v/>
      </c>
      <c r="AF23" s="178" t="str">
        <f>IF(animals!AS47&gt;0,animals!AS47,"")</f>
        <v/>
      </c>
      <c r="AG23" s="178" t="str">
        <f>IF(animals!AS51&gt;0,animals!AS51,"")</f>
        <v/>
      </c>
      <c r="AH23" s="178" t="str">
        <f>IF(animals!AS52&gt;0,animals!AS52,"")</f>
        <v/>
      </c>
      <c r="AI23" s="178" t="str">
        <f>IF(animals!AS53&gt;0,animals!AS53,"")</f>
        <v/>
      </c>
      <c r="AJ23" s="178" t="str">
        <f>IF(animals!AS58&gt;0,animals!AS58,"")</f>
        <v/>
      </c>
      <c r="AK23" s="178" t="str">
        <f>IF(animals!AS59&gt;0,animals!AS59,"")</f>
        <v/>
      </c>
      <c r="AL23" s="178" t="str">
        <f>IF(animals!AS60&gt;0,animals!AS60,"")</f>
        <v/>
      </c>
      <c r="AM23" s="178" t="str">
        <f>IF(animals!AS64&gt;0,animals!AS64,"")</f>
        <v/>
      </c>
      <c r="AN23" s="178" t="str">
        <f>IF(animals!AS65&gt;0,animals!AS65,"")</f>
        <v/>
      </c>
      <c r="AO23" s="178" t="str">
        <f>IF(animals!AS66&gt;0,animals!AS66,"")</f>
        <v/>
      </c>
    </row>
    <row r="24" spans="1:41" x14ac:dyDescent="0.2">
      <c r="A24" s="190" t="str">
        <f t="shared" si="1"/>
        <v>Adropion fagineum n.sp.</v>
      </c>
      <c r="B24" s="191" t="str">
        <f t="shared" si="1"/>
        <v>IT.232</v>
      </c>
      <c r="C24" s="199">
        <f>animals!AT1</f>
        <v>23</v>
      </c>
      <c r="D24" s="177" t="str">
        <f>IF(animals!AU3&gt;0,animals!AU3,"")</f>
        <v/>
      </c>
      <c r="E24" s="178" t="str">
        <f>IF(animals!AU6&gt;0,animals!AU6,"")</f>
        <v/>
      </c>
      <c r="F24" s="178" t="str">
        <f>IF(animals!AU7&gt;0,animals!AU7,"")</f>
        <v/>
      </c>
      <c r="G24" s="178" t="str">
        <f>IF(animals!AU9&gt;0,animals!AU9,"")</f>
        <v/>
      </c>
      <c r="H24" s="178" t="str">
        <f>IF(animals!AU10&gt;0,animals!AU10,"")</f>
        <v/>
      </c>
      <c r="I24" s="178" t="str">
        <f>IF(animals!AU11&gt;0,animals!AU11,"")</f>
        <v/>
      </c>
      <c r="J24" s="179" t="e">
        <f>IF(animals!#REF!&gt;0,animals!#REF!,"")</f>
        <v>#REF!</v>
      </c>
      <c r="K24" s="179" t="str">
        <f>IF(animals!AU13&gt;0,animals!AU13,"")</f>
        <v/>
      </c>
      <c r="L24" s="178" t="str">
        <f>IF(animals!AU14&gt;0,animals!AU14,"")</f>
        <v/>
      </c>
      <c r="M24" s="178" t="e">
        <f>IF(animals!#REF!&gt;0,animals!#REF!,"")</f>
        <v>#REF!</v>
      </c>
      <c r="N24" s="178" t="str">
        <f>IF(animals!AU15&gt;0,animals!AU15,"")</f>
        <v/>
      </c>
      <c r="O24" s="178" t="e">
        <f>IF(animals!#REF!&gt;0,animals!#REF!,"")</f>
        <v>#REF!</v>
      </c>
      <c r="P24" s="178" t="str">
        <f>IF(animals!AU16&gt;0,animals!AU16,"")</f>
        <v/>
      </c>
      <c r="Q24" s="178" t="str">
        <f>IF(animals!AU17&gt;0,animals!AU17,"")</f>
        <v/>
      </c>
      <c r="R24" s="178" t="str">
        <f>IF(animals!AU19&gt;0,animals!AU19,"")</f>
        <v/>
      </c>
      <c r="S24" s="178" t="str">
        <f>IF(animals!AU20&gt;0,animals!AU20,"")</f>
        <v/>
      </c>
      <c r="T24" s="178" t="str">
        <f>IF(animals!AU21&gt;0,animals!AU21,"")</f>
        <v/>
      </c>
      <c r="U24" s="178" t="str">
        <f>IF(animals!AU25&gt;0,animals!AU25,"")</f>
        <v/>
      </c>
      <c r="V24" s="178" t="str">
        <f>IF(animals!AU26&gt;0,animals!AU26,"")</f>
        <v/>
      </c>
      <c r="W24" s="178" t="str">
        <f>IF(animals!AU27&gt;0,animals!AU27,"")</f>
        <v/>
      </c>
      <c r="X24" s="178" t="str">
        <f>IF(animals!AU32&gt;0,animals!AU32,"")</f>
        <v/>
      </c>
      <c r="Y24" s="178" t="str">
        <f>IF(animals!AU33&gt;0,animals!AU33,"")</f>
        <v/>
      </c>
      <c r="Z24" s="178" t="str">
        <f>IF(animals!AU34&gt;0,animals!AU34,"")</f>
        <v/>
      </c>
      <c r="AA24" s="178" t="str">
        <f>IF(animals!AU38&gt;0,animals!AU38,"")</f>
        <v/>
      </c>
      <c r="AB24" s="178" t="str">
        <f>IF(animals!AU39&gt;0,animals!AU39,"")</f>
        <v/>
      </c>
      <c r="AC24" s="178" t="str">
        <f>IF(animals!AU40&gt;0,animals!AU40,"")</f>
        <v/>
      </c>
      <c r="AD24" s="178" t="str">
        <f>IF(animals!AU45&gt;0,animals!AU45,"")</f>
        <v/>
      </c>
      <c r="AE24" s="178" t="str">
        <f>IF(animals!AU46&gt;0,animals!AU46,"")</f>
        <v/>
      </c>
      <c r="AF24" s="178" t="str">
        <f>IF(animals!AU47&gt;0,animals!AU47,"")</f>
        <v/>
      </c>
      <c r="AG24" s="178" t="str">
        <f>IF(animals!AU51&gt;0,animals!AU51,"")</f>
        <v/>
      </c>
      <c r="AH24" s="178" t="str">
        <f>IF(animals!AU52&gt;0,animals!AU52,"")</f>
        <v/>
      </c>
      <c r="AI24" s="178" t="str">
        <f>IF(animals!AU53&gt;0,animals!AU53,"")</f>
        <v/>
      </c>
      <c r="AJ24" s="178" t="str">
        <f>IF(animals!AU58&gt;0,animals!AU58,"")</f>
        <v/>
      </c>
      <c r="AK24" s="178" t="str">
        <f>IF(animals!AU59&gt;0,animals!AU59,"")</f>
        <v/>
      </c>
      <c r="AL24" s="178" t="str">
        <f>IF(animals!AU60&gt;0,animals!AU60,"")</f>
        <v/>
      </c>
      <c r="AM24" s="178" t="str">
        <f>IF(animals!AU64&gt;0,animals!AU64,"")</f>
        <v/>
      </c>
      <c r="AN24" s="178" t="str">
        <f>IF(animals!AU65&gt;0,animals!AU65,"")</f>
        <v/>
      </c>
      <c r="AO24" s="178" t="str">
        <f>IF(animals!AU66&gt;0,animals!AU66,"")</f>
        <v/>
      </c>
    </row>
    <row r="25" spans="1:41" x14ac:dyDescent="0.2">
      <c r="A25" s="190" t="str">
        <f t="shared" si="1"/>
        <v>Adropion fagineum n.sp.</v>
      </c>
      <c r="B25" s="191" t="str">
        <f t="shared" si="1"/>
        <v>IT.232</v>
      </c>
      <c r="C25" s="199">
        <f>animals!AV1</f>
        <v>24</v>
      </c>
      <c r="D25" s="177" t="str">
        <f>IF(animals!AW3&gt;0,animals!AW3,"")</f>
        <v/>
      </c>
      <c r="E25" s="178" t="str">
        <f>IF(animals!AW6&gt;0,animals!AW6,"")</f>
        <v/>
      </c>
      <c r="F25" s="178" t="str">
        <f>IF(animals!AW7&gt;0,animals!AW7,"")</f>
        <v/>
      </c>
      <c r="G25" s="178" t="str">
        <f>IF(animals!AW9&gt;0,animals!AW9,"")</f>
        <v/>
      </c>
      <c r="H25" s="178" t="str">
        <f>IF(animals!AW10&gt;0,animals!AW10,"")</f>
        <v/>
      </c>
      <c r="I25" s="178" t="str">
        <f>IF(animals!AW11&gt;0,animals!AW11,"")</f>
        <v/>
      </c>
      <c r="J25" s="179" t="e">
        <f>IF(animals!#REF!&gt;0,animals!#REF!,"")</f>
        <v>#REF!</v>
      </c>
      <c r="K25" s="179" t="str">
        <f>IF(animals!AW13&gt;0,animals!AW13,"")</f>
        <v/>
      </c>
      <c r="L25" s="178" t="str">
        <f>IF(animals!AW14&gt;0,animals!AW14,"")</f>
        <v/>
      </c>
      <c r="M25" s="178" t="e">
        <f>IF(animals!#REF!&gt;0,animals!#REF!,"")</f>
        <v>#REF!</v>
      </c>
      <c r="N25" s="178" t="str">
        <f>IF(animals!AW15&gt;0,animals!AW15,"")</f>
        <v/>
      </c>
      <c r="O25" s="178" t="e">
        <f>IF(animals!#REF!&gt;0,animals!#REF!,"")</f>
        <v>#REF!</v>
      </c>
      <c r="P25" s="178" t="str">
        <f>IF(animals!AW16&gt;0,animals!AW16,"")</f>
        <v/>
      </c>
      <c r="Q25" s="178" t="str">
        <f>IF(animals!AW17&gt;0,animals!AW17,"")</f>
        <v/>
      </c>
      <c r="R25" s="178" t="str">
        <f>IF(animals!AW19&gt;0,animals!AW19,"")</f>
        <v/>
      </c>
      <c r="S25" s="178" t="str">
        <f>IF(animals!AW20&gt;0,animals!AW20,"")</f>
        <v/>
      </c>
      <c r="T25" s="178" t="str">
        <f>IF(animals!AW21&gt;0,animals!AW21,"")</f>
        <v/>
      </c>
      <c r="U25" s="178" t="str">
        <f>IF(animals!AW25&gt;0,animals!AW25,"")</f>
        <v/>
      </c>
      <c r="V25" s="178" t="str">
        <f>IF(animals!AW26&gt;0,animals!AW26,"")</f>
        <v/>
      </c>
      <c r="W25" s="178" t="str">
        <f>IF(animals!AW27&gt;0,animals!AW27,"")</f>
        <v/>
      </c>
      <c r="X25" s="178" t="str">
        <f>IF(animals!AW32&gt;0,animals!AW32,"")</f>
        <v/>
      </c>
      <c r="Y25" s="178" t="str">
        <f>IF(animals!AW33&gt;0,animals!AW33,"")</f>
        <v/>
      </c>
      <c r="Z25" s="178" t="str">
        <f>IF(animals!AW34&gt;0,animals!AW34,"")</f>
        <v/>
      </c>
      <c r="AA25" s="178" t="str">
        <f>IF(animals!AW38&gt;0,animals!AW38,"")</f>
        <v/>
      </c>
      <c r="AB25" s="178" t="str">
        <f>IF(animals!AW39&gt;0,animals!AW39,"")</f>
        <v/>
      </c>
      <c r="AC25" s="178" t="str">
        <f>IF(animals!AW40&gt;0,animals!AW40,"")</f>
        <v/>
      </c>
      <c r="AD25" s="178" t="str">
        <f>IF(animals!AW45&gt;0,animals!AW45,"")</f>
        <v/>
      </c>
      <c r="AE25" s="178" t="str">
        <f>IF(animals!AW46&gt;0,animals!AW46,"")</f>
        <v/>
      </c>
      <c r="AF25" s="178" t="str">
        <f>IF(animals!AW47&gt;0,animals!AW47,"")</f>
        <v/>
      </c>
      <c r="AG25" s="178" t="str">
        <f>IF(animals!AW51&gt;0,animals!AW51,"")</f>
        <v/>
      </c>
      <c r="AH25" s="178" t="str">
        <f>IF(animals!AW52&gt;0,animals!AW52,"")</f>
        <v/>
      </c>
      <c r="AI25" s="178" t="str">
        <f>IF(animals!AW53&gt;0,animals!AW53,"")</f>
        <v/>
      </c>
      <c r="AJ25" s="178" t="str">
        <f>IF(animals!AW58&gt;0,animals!AW58,"")</f>
        <v/>
      </c>
      <c r="AK25" s="178" t="str">
        <f>IF(animals!AW59&gt;0,animals!AW59,"")</f>
        <v/>
      </c>
      <c r="AL25" s="178" t="str">
        <f>IF(animals!AW60&gt;0,animals!AW60,"")</f>
        <v/>
      </c>
      <c r="AM25" s="178" t="str">
        <f>IF(animals!AW64&gt;0,animals!AW64,"")</f>
        <v/>
      </c>
      <c r="AN25" s="178" t="str">
        <f>IF(animals!AW65&gt;0,animals!AW65,"")</f>
        <v/>
      </c>
      <c r="AO25" s="178" t="str">
        <f>IF(animals!AW66&gt;0,animals!AW66,"")</f>
        <v/>
      </c>
    </row>
    <row r="26" spans="1:41" x14ac:dyDescent="0.2">
      <c r="A26" s="190" t="str">
        <f t="shared" si="1"/>
        <v>Adropion fagineum n.sp.</v>
      </c>
      <c r="B26" s="191" t="str">
        <f t="shared" si="1"/>
        <v>IT.232</v>
      </c>
      <c r="C26" s="199">
        <f>animals!AX1</f>
        <v>25</v>
      </c>
      <c r="D26" s="177" t="str">
        <f>IF(animals!AY3&gt;0,animals!AY3,"")</f>
        <v/>
      </c>
      <c r="E26" s="178" t="str">
        <f>IF(animals!AY6&gt;0,animals!AY6,"")</f>
        <v/>
      </c>
      <c r="F26" s="178" t="str">
        <f>IF(animals!AY7&gt;0,animals!AY7,"")</f>
        <v/>
      </c>
      <c r="G26" s="178" t="str">
        <f>IF(animals!AY9&gt;0,animals!AY9,"")</f>
        <v/>
      </c>
      <c r="H26" s="178" t="str">
        <f>IF(animals!AY10&gt;0,animals!AY10,"")</f>
        <v/>
      </c>
      <c r="I26" s="178" t="str">
        <f>IF(animals!AY11&gt;0,animals!AY11,"")</f>
        <v/>
      </c>
      <c r="J26" s="179" t="e">
        <f>IF(animals!#REF!&gt;0,animals!#REF!,"")</f>
        <v>#REF!</v>
      </c>
      <c r="K26" s="179" t="str">
        <f>IF(animals!AY13&gt;0,animals!AY13,"")</f>
        <v/>
      </c>
      <c r="L26" s="178" t="str">
        <f>IF(animals!AY14&gt;0,animals!AY14,"")</f>
        <v/>
      </c>
      <c r="M26" s="178" t="e">
        <f>IF(animals!#REF!&gt;0,animals!#REF!,"")</f>
        <v>#REF!</v>
      </c>
      <c r="N26" s="178" t="str">
        <f>IF(animals!AY15&gt;0,animals!AY15,"")</f>
        <v/>
      </c>
      <c r="O26" s="178" t="e">
        <f>IF(animals!#REF!&gt;0,animals!#REF!,"")</f>
        <v>#REF!</v>
      </c>
      <c r="P26" s="178" t="str">
        <f>IF(animals!AY16&gt;0,animals!AY16,"")</f>
        <v/>
      </c>
      <c r="Q26" s="178" t="str">
        <f>IF(animals!AY17&gt;0,animals!AY17,"")</f>
        <v/>
      </c>
      <c r="R26" s="178" t="str">
        <f>IF(animals!AY19&gt;0,animals!AY19,"")</f>
        <v/>
      </c>
      <c r="S26" s="178" t="str">
        <f>IF(animals!AY20&gt;0,animals!AY20,"")</f>
        <v/>
      </c>
      <c r="T26" s="178" t="str">
        <f>IF(animals!AY21&gt;0,animals!AY21,"")</f>
        <v/>
      </c>
      <c r="U26" s="178" t="str">
        <f>IF(animals!AY25&gt;0,animals!AY25,"")</f>
        <v/>
      </c>
      <c r="V26" s="178" t="str">
        <f>IF(animals!AY26&gt;0,animals!AY26,"")</f>
        <v/>
      </c>
      <c r="W26" s="178" t="str">
        <f>IF(animals!AY27&gt;0,animals!AY27,"")</f>
        <v/>
      </c>
      <c r="X26" s="178" t="str">
        <f>IF(animals!AY32&gt;0,animals!AY32,"")</f>
        <v/>
      </c>
      <c r="Y26" s="178" t="str">
        <f>IF(animals!AY33&gt;0,animals!AY33,"")</f>
        <v/>
      </c>
      <c r="Z26" s="178" t="str">
        <f>IF(animals!AY34&gt;0,animals!AY34,"")</f>
        <v/>
      </c>
      <c r="AA26" s="178" t="str">
        <f>IF(animals!AY38&gt;0,animals!AY38,"")</f>
        <v/>
      </c>
      <c r="AB26" s="178" t="str">
        <f>IF(animals!AY39&gt;0,animals!AY39,"")</f>
        <v/>
      </c>
      <c r="AC26" s="178" t="str">
        <f>IF(animals!AY40&gt;0,animals!AY40,"")</f>
        <v/>
      </c>
      <c r="AD26" s="178" t="str">
        <f>IF(animals!AY45&gt;0,animals!AY45,"")</f>
        <v/>
      </c>
      <c r="AE26" s="178" t="str">
        <f>IF(animals!AY46&gt;0,animals!AY46,"")</f>
        <v/>
      </c>
      <c r="AF26" s="178" t="str">
        <f>IF(animals!AY47&gt;0,animals!AY47,"")</f>
        <v/>
      </c>
      <c r="AG26" s="178" t="str">
        <f>IF(animals!AY51&gt;0,animals!AY51,"")</f>
        <v/>
      </c>
      <c r="AH26" s="178" t="str">
        <f>IF(animals!AY52&gt;0,animals!AY52,"")</f>
        <v/>
      </c>
      <c r="AI26" s="178" t="str">
        <f>IF(animals!AY53&gt;0,animals!AY53,"")</f>
        <v/>
      </c>
      <c r="AJ26" s="178" t="str">
        <f>IF(animals!AY58&gt;0,animals!AY58,"")</f>
        <v/>
      </c>
      <c r="AK26" s="178" t="str">
        <f>IF(animals!AY59&gt;0,animals!AY59,"")</f>
        <v/>
      </c>
      <c r="AL26" s="178" t="str">
        <f>IF(animals!AY60&gt;0,animals!AY60,"")</f>
        <v/>
      </c>
      <c r="AM26" s="178" t="str">
        <f>IF(animals!AY64&gt;0,animals!AY64,"")</f>
        <v/>
      </c>
      <c r="AN26" s="178" t="str">
        <f>IF(animals!AY65&gt;0,animals!AY65,"")</f>
        <v/>
      </c>
      <c r="AO26" s="178" t="str">
        <f>IF(animals!AY66&gt;0,animals!AY66,"")</f>
        <v/>
      </c>
    </row>
    <row r="27" spans="1:41" x14ac:dyDescent="0.2">
      <c r="A27" s="190" t="str">
        <f t="shared" si="1"/>
        <v>Adropion fagineum n.sp.</v>
      </c>
      <c r="B27" s="191" t="str">
        <f t="shared" si="1"/>
        <v>IT.232</v>
      </c>
      <c r="C27" s="199">
        <f>animals!AZ1</f>
        <v>26</v>
      </c>
      <c r="D27" s="177" t="str">
        <f>IF(animals!BA3&gt;0,animals!BA3,"")</f>
        <v/>
      </c>
      <c r="E27" s="178" t="str">
        <f>IF(animals!BA6&gt;0,animals!BA6,"")</f>
        <v/>
      </c>
      <c r="F27" s="178" t="str">
        <f>IF(animals!BA7&gt;0,animals!BA7,"")</f>
        <v/>
      </c>
      <c r="G27" s="178" t="str">
        <f>IF(animals!BA9&gt;0,animals!BA9,"")</f>
        <v/>
      </c>
      <c r="H27" s="178" t="str">
        <f>IF(animals!BA10&gt;0,animals!BA10,"")</f>
        <v/>
      </c>
      <c r="I27" s="178" t="str">
        <f>IF(animals!BA11&gt;0,animals!BA11,"")</f>
        <v/>
      </c>
      <c r="J27" s="179" t="e">
        <f>IF(animals!#REF!&gt;0,animals!#REF!,"")</f>
        <v>#REF!</v>
      </c>
      <c r="K27" s="179" t="str">
        <f>IF(animals!BA13&gt;0,animals!BA13,"")</f>
        <v/>
      </c>
      <c r="L27" s="178" t="str">
        <f>IF(animals!BA14&gt;0,animals!BA14,"")</f>
        <v/>
      </c>
      <c r="M27" s="178" t="e">
        <f>IF(animals!#REF!&gt;0,animals!#REF!,"")</f>
        <v>#REF!</v>
      </c>
      <c r="N27" s="178" t="str">
        <f>IF(animals!BA15&gt;0,animals!BA15,"")</f>
        <v/>
      </c>
      <c r="O27" s="178" t="e">
        <f>IF(animals!#REF!&gt;0,animals!#REF!,"")</f>
        <v>#REF!</v>
      </c>
      <c r="P27" s="178" t="str">
        <f>IF(animals!BA16&gt;0,animals!BA16,"")</f>
        <v/>
      </c>
      <c r="Q27" s="178" t="str">
        <f>IF(animals!BA17&gt;0,animals!BA17,"")</f>
        <v/>
      </c>
      <c r="R27" s="178" t="str">
        <f>IF(animals!BA19&gt;0,animals!BA19,"")</f>
        <v/>
      </c>
      <c r="S27" s="178" t="str">
        <f>IF(animals!BA20&gt;0,animals!BA20,"")</f>
        <v/>
      </c>
      <c r="T27" s="178" t="str">
        <f>IF(animals!BA21&gt;0,animals!BA21,"")</f>
        <v/>
      </c>
      <c r="U27" s="178" t="str">
        <f>IF(animals!BA25&gt;0,animals!BA25,"")</f>
        <v/>
      </c>
      <c r="V27" s="178" t="str">
        <f>IF(animals!BA26&gt;0,animals!BA26,"")</f>
        <v/>
      </c>
      <c r="W27" s="178" t="str">
        <f>IF(animals!BA27&gt;0,animals!BA27,"")</f>
        <v/>
      </c>
      <c r="X27" s="178" t="str">
        <f>IF(animals!BA32&gt;0,animals!BA32,"")</f>
        <v/>
      </c>
      <c r="Y27" s="178" t="str">
        <f>IF(animals!BA33&gt;0,animals!BA33,"")</f>
        <v/>
      </c>
      <c r="Z27" s="178" t="str">
        <f>IF(animals!BA34&gt;0,animals!BA34,"")</f>
        <v/>
      </c>
      <c r="AA27" s="178" t="str">
        <f>IF(animals!BA38&gt;0,animals!BA38,"")</f>
        <v/>
      </c>
      <c r="AB27" s="178" t="str">
        <f>IF(animals!BA39&gt;0,animals!BA39,"")</f>
        <v/>
      </c>
      <c r="AC27" s="178" t="str">
        <f>IF(animals!BA40&gt;0,animals!BA40,"")</f>
        <v/>
      </c>
      <c r="AD27" s="178" t="str">
        <f>IF(animals!BA45&gt;0,animals!BA45,"")</f>
        <v/>
      </c>
      <c r="AE27" s="178" t="str">
        <f>IF(animals!BA46&gt;0,animals!BA46,"")</f>
        <v/>
      </c>
      <c r="AF27" s="178" t="str">
        <f>IF(animals!BA47&gt;0,animals!BA47,"")</f>
        <v/>
      </c>
      <c r="AG27" s="178" t="str">
        <f>IF(animals!BA51&gt;0,animals!BA51,"")</f>
        <v/>
      </c>
      <c r="AH27" s="178" t="str">
        <f>IF(animals!BA52&gt;0,animals!BA52,"")</f>
        <v/>
      </c>
      <c r="AI27" s="178" t="str">
        <f>IF(animals!BA53&gt;0,animals!BA53,"")</f>
        <v/>
      </c>
      <c r="AJ27" s="178" t="str">
        <f>IF(animals!BA58&gt;0,animals!BA58,"")</f>
        <v/>
      </c>
      <c r="AK27" s="178" t="str">
        <f>IF(animals!BA59&gt;0,animals!BA59,"")</f>
        <v/>
      </c>
      <c r="AL27" s="178" t="str">
        <f>IF(animals!BA60&gt;0,animals!BA60,"")</f>
        <v/>
      </c>
      <c r="AM27" s="178" t="str">
        <f>IF(animals!BA64&gt;0,animals!BA64,"")</f>
        <v/>
      </c>
      <c r="AN27" s="178" t="str">
        <f>IF(animals!BA65&gt;0,animals!BA65,"")</f>
        <v/>
      </c>
      <c r="AO27" s="178" t="str">
        <f>IF(animals!BA66&gt;0,animals!BA66,"")</f>
        <v/>
      </c>
    </row>
    <row r="28" spans="1:41" x14ac:dyDescent="0.2">
      <c r="A28" s="190" t="str">
        <f t="shared" si="1"/>
        <v>Adropion fagineum n.sp.</v>
      </c>
      <c r="B28" s="191" t="str">
        <f t="shared" si="1"/>
        <v>IT.232</v>
      </c>
      <c r="C28" s="199">
        <f>animals!BB1</f>
        <v>27</v>
      </c>
      <c r="D28" s="177" t="str">
        <f>IF(animals!BC3&gt;0,animals!BC3,"")</f>
        <v/>
      </c>
      <c r="E28" s="178" t="str">
        <f>IF(animals!BC6&gt;0,animals!BC6,"")</f>
        <v/>
      </c>
      <c r="F28" s="178" t="str">
        <f>IF(animals!BC7&gt;0,animals!BC7,"")</f>
        <v/>
      </c>
      <c r="G28" s="178" t="str">
        <f>IF(animals!BC9&gt;0,animals!BC9,"")</f>
        <v/>
      </c>
      <c r="H28" s="178" t="str">
        <f>IF(animals!BC10&gt;0,animals!BC10,"")</f>
        <v/>
      </c>
      <c r="I28" s="178" t="str">
        <f>IF(animals!BC11&gt;0,animals!BC11,"")</f>
        <v/>
      </c>
      <c r="J28" s="179" t="e">
        <f>IF(animals!#REF!&gt;0,animals!#REF!,"")</f>
        <v>#REF!</v>
      </c>
      <c r="K28" s="179" t="str">
        <f>IF(animals!BC13&gt;0,animals!BC13,"")</f>
        <v/>
      </c>
      <c r="L28" s="178" t="str">
        <f>IF(animals!BC14&gt;0,animals!BC14,"")</f>
        <v/>
      </c>
      <c r="M28" s="178" t="e">
        <f>IF(animals!#REF!&gt;0,animals!#REF!,"")</f>
        <v>#REF!</v>
      </c>
      <c r="N28" s="178" t="str">
        <f>IF(animals!BC15&gt;0,animals!BC15,"")</f>
        <v/>
      </c>
      <c r="O28" s="178" t="e">
        <f>IF(animals!#REF!&gt;0,animals!#REF!,"")</f>
        <v>#REF!</v>
      </c>
      <c r="P28" s="178" t="str">
        <f>IF(animals!BC16&gt;0,animals!BC16,"")</f>
        <v/>
      </c>
      <c r="Q28" s="178" t="str">
        <f>IF(animals!BC17&gt;0,animals!BC17,"")</f>
        <v/>
      </c>
      <c r="R28" s="178" t="str">
        <f>IF(animals!BC19&gt;0,animals!BC19,"")</f>
        <v/>
      </c>
      <c r="S28" s="178" t="str">
        <f>IF(animals!BC20&gt;0,animals!BC20,"")</f>
        <v/>
      </c>
      <c r="T28" s="178" t="str">
        <f>IF(animals!BC21&gt;0,animals!BC21,"")</f>
        <v/>
      </c>
      <c r="U28" s="178" t="str">
        <f>IF(animals!BC25&gt;0,animals!BC25,"")</f>
        <v/>
      </c>
      <c r="V28" s="178" t="str">
        <f>IF(animals!BC26&gt;0,animals!BC26,"")</f>
        <v/>
      </c>
      <c r="W28" s="178" t="str">
        <f>IF(animals!BC27&gt;0,animals!BC27,"")</f>
        <v/>
      </c>
      <c r="X28" s="178" t="str">
        <f>IF(animals!BC32&gt;0,animals!BC32,"")</f>
        <v/>
      </c>
      <c r="Y28" s="178" t="str">
        <f>IF(animals!BC33&gt;0,animals!BC33,"")</f>
        <v/>
      </c>
      <c r="Z28" s="178" t="str">
        <f>IF(animals!BC34&gt;0,animals!BC34,"")</f>
        <v/>
      </c>
      <c r="AA28" s="178" t="str">
        <f>IF(animals!BC38&gt;0,animals!BC38,"")</f>
        <v/>
      </c>
      <c r="AB28" s="178" t="str">
        <f>IF(animals!BC39&gt;0,animals!BC39,"")</f>
        <v/>
      </c>
      <c r="AC28" s="178" t="str">
        <f>IF(animals!BC40&gt;0,animals!BC40,"")</f>
        <v/>
      </c>
      <c r="AD28" s="178" t="str">
        <f>IF(animals!BC45&gt;0,animals!BC45,"")</f>
        <v/>
      </c>
      <c r="AE28" s="178" t="str">
        <f>IF(animals!BC46&gt;0,animals!BC46,"")</f>
        <v/>
      </c>
      <c r="AF28" s="178" t="str">
        <f>IF(animals!BC47&gt;0,animals!BC47,"")</f>
        <v/>
      </c>
      <c r="AG28" s="178" t="str">
        <f>IF(animals!BC51&gt;0,animals!BC51,"")</f>
        <v/>
      </c>
      <c r="AH28" s="178" t="str">
        <f>IF(animals!BC52&gt;0,animals!BC52,"")</f>
        <v/>
      </c>
      <c r="AI28" s="178" t="str">
        <f>IF(animals!BC53&gt;0,animals!BC53,"")</f>
        <v/>
      </c>
      <c r="AJ28" s="178" t="str">
        <f>IF(animals!BC58&gt;0,animals!BC58,"")</f>
        <v/>
      </c>
      <c r="AK28" s="178" t="str">
        <f>IF(animals!BC59&gt;0,animals!BC59,"")</f>
        <v/>
      </c>
      <c r="AL28" s="178" t="str">
        <f>IF(animals!BC60&gt;0,animals!BC60,"")</f>
        <v/>
      </c>
      <c r="AM28" s="178" t="str">
        <f>IF(animals!BC64&gt;0,animals!BC64,"")</f>
        <v/>
      </c>
      <c r="AN28" s="178" t="str">
        <f>IF(animals!BC65&gt;0,animals!BC65,"")</f>
        <v/>
      </c>
      <c r="AO28" s="178" t="str">
        <f>IF(animals!BC66&gt;0,animals!BC66,"")</f>
        <v/>
      </c>
    </row>
    <row r="29" spans="1:41" x14ac:dyDescent="0.2">
      <c r="A29" s="190" t="str">
        <f t="shared" si="1"/>
        <v>Adropion fagineum n.sp.</v>
      </c>
      <c r="B29" s="191" t="str">
        <f t="shared" si="1"/>
        <v>IT.232</v>
      </c>
      <c r="C29" s="199">
        <f>animals!BD1</f>
        <v>28</v>
      </c>
      <c r="D29" s="177" t="str">
        <f>IF(animals!BE3&gt;0,animals!BE3,"")</f>
        <v/>
      </c>
      <c r="E29" s="178" t="str">
        <f>IF(animals!BE6&gt;0,animals!BE6,"")</f>
        <v/>
      </c>
      <c r="F29" s="178" t="str">
        <f>IF(animals!BE7&gt;0,animals!BE7,"")</f>
        <v/>
      </c>
      <c r="G29" s="178" t="str">
        <f>IF(animals!BE9&gt;0,animals!BE9,"")</f>
        <v/>
      </c>
      <c r="H29" s="178" t="str">
        <f>IF(animals!BE10&gt;0,animals!BE10,"")</f>
        <v/>
      </c>
      <c r="I29" s="178" t="str">
        <f>IF(animals!BE11&gt;0,animals!BE11,"")</f>
        <v/>
      </c>
      <c r="J29" s="179" t="e">
        <f>IF(animals!#REF!&gt;0,animals!#REF!,"")</f>
        <v>#REF!</v>
      </c>
      <c r="K29" s="179" t="str">
        <f>IF(animals!BE13&gt;0,animals!BE13,"")</f>
        <v/>
      </c>
      <c r="L29" s="178" t="str">
        <f>IF(animals!BE14&gt;0,animals!BE14,"")</f>
        <v/>
      </c>
      <c r="M29" s="178" t="e">
        <f>IF(animals!#REF!&gt;0,animals!#REF!,"")</f>
        <v>#REF!</v>
      </c>
      <c r="N29" s="178" t="str">
        <f>IF(animals!BE15&gt;0,animals!BE15,"")</f>
        <v/>
      </c>
      <c r="O29" s="178" t="e">
        <f>IF(animals!#REF!&gt;0,animals!#REF!,"")</f>
        <v>#REF!</v>
      </c>
      <c r="P29" s="178" t="str">
        <f>IF(animals!BE16&gt;0,animals!BE16,"")</f>
        <v/>
      </c>
      <c r="Q29" s="178" t="str">
        <f>IF(animals!BE17&gt;0,animals!BE17,"")</f>
        <v/>
      </c>
      <c r="R29" s="178" t="str">
        <f>IF(animals!BE19&gt;0,animals!BE19,"")</f>
        <v/>
      </c>
      <c r="S29" s="178" t="str">
        <f>IF(animals!BE20&gt;0,animals!BE20,"")</f>
        <v/>
      </c>
      <c r="T29" s="178" t="str">
        <f>IF(animals!BE21&gt;0,animals!BE21,"")</f>
        <v/>
      </c>
      <c r="U29" s="178" t="str">
        <f>IF(animals!BE25&gt;0,animals!BE25,"")</f>
        <v/>
      </c>
      <c r="V29" s="178" t="str">
        <f>IF(animals!BE26&gt;0,animals!BE26,"")</f>
        <v/>
      </c>
      <c r="W29" s="178" t="str">
        <f>IF(animals!BE27&gt;0,animals!BE27,"")</f>
        <v/>
      </c>
      <c r="X29" s="178" t="str">
        <f>IF(animals!BE32&gt;0,animals!BE32,"")</f>
        <v/>
      </c>
      <c r="Y29" s="178" t="str">
        <f>IF(animals!BE33&gt;0,animals!BE33,"")</f>
        <v/>
      </c>
      <c r="Z29" s="178" t="str">
        <f>IF(animals!BE34&gt;0,animals!BE34,"")</f>
        <v/>
      </c>
      <c r="AA29" s="178" t="str">
        <f>IF(animals!BE38&gt;0,animals!BE38,"")</f>
        <v/>
      </c>
      <c r="AB29" s="178" t="str">
        <f>IF(animals!BE39&gt;0,animals!BE39,"")</f>
        <v/>
      </c>
      <c r="AC29" s="178" t="str">
        <f>IF(animals!BE40&gt;0,animals!BE40,"")</f>
        <v/>
      </c>
      <c r="AD29" s="178" t="str">
        <f>IF(animals!BE45&gt;0,animals!BE45,"")</f>
        <v/>
      </c>
      <c r="AE29" s="178" t="str">
        <f>IF(animals!BE46&gt;0,animals!BE46,"")</f>
        <v/>
      </c>
      <c r="AF29" s="178" t="str">
        <f>IF(animals!BE47&gt;0,animals!BE47,"")</f>
        <v/>
      </c>
      <c r="AG29" s="178" t="str">
        <f>IF(animals!BE51&gt;0,animals!BE51,"")</f>
        <v/>
      </c>
      <c r="AH29" s="178" t="str">
        <f>IF(animals!BE52&gt;0,animals!BE52,"")</f>
        <v/>
      </c>
      <c r="AI29" s="178" t="str">
        <f>IF(animals!BE53&gt;0,animals!BE53,"")</f>
        <v/>
      </c>
      <c r="AJ29" s="178" t="str">
        <f>IF(animals!BE58&gt;0,animals!BE58,"")</f>
        <v/>
      </c>
      <c r="AK29" s="178" t="str">
        <f>IF(animals!BE59&gt;0,animals!BE59,"")</f>
        <v/>
      </c>
      <c r="AL29" s="178" t="str">
        <f>IF(animals!BE60&gt;0,animals!BE60,"")</f>
        <v/>
      </c>
      <c r="AM29" s="178" t="str">
        <f>IF(animals!BE64&gt;0,animals!BE64,"")</f>
        <v/>
      </c>
      <c r="AN29" s="178" t="str">
        <f>IF(animals!BE65&gt;0,animals!BE65,"")</f>
        <v/>
      </c>
      <c r="AO29" s="178" t="str">
        <f>IF(animals!BE66&gt;0,animals!BE66,"")</f>
        <v/>
      </c>
    </row>
    <row r="30" spans="1:41" x14ac:dyDescent="0.2">
      <c r="A30" s="190" t="str">
        <f t="shared" si="1"/>
        <v>Adropion fagineum n.sp.</v>
      </c>
      <c r="B30" s="191" t="str">
        <f t="shared" si="1"/>
        <v>IT.232</v>
      </c>
      <c r="C30" s="199">
        <f>animals!BF1</f>
        <v>29</v>
      </c>
      <c r="D30" s="177" t="str">
        <f>IF(animals!BG3&gt;0,animals!BG3,"")</f>
        <v/>
      </c>
      <c r="E30" s="178" t="str">
        <f>IF(animals!BG6&gt;0,animals!BG6,"")</f>
        <v/>
      </c>
      <c r="F30" s="178" t="str">
        <f>IF(animals!BG7&gt;0,animals!BG7,"")</f>
        <v/>
      </c>
      <c r="G30" s="178" t="str">
        <f>IF(animals!BG9&gt;0,animals!BG9,"")</f>
        <v/>
      </c>
      <c r="H30" s="178" t="str">
        <f>IF(animals!BG10&gt;0,animals!BG10,"")</f>
        <v/>
      </c>
      <c r="I30" s="178" t="str">
        <f>IF(animals!BG11&gt;0,animals!BG11,"")</f>
        <v/>
      </c>
      <c r="J30" s="179" t="e">
        <f>IF(animals!#REF!&gt;0,animals!#REF!,"")</f>
        <v>#REF!</v>
      </c>
      <c r="K30" s="179" t="str">
        <f>IF(animals!BG13&gt;0,animals!BG13,"")</f>
        <v/>
      </c>
      <c r="L30" s="178" t="str">
        <f>IF(animals!BG14&gt;0,animals!BG14,"")</f>
        <v/>
      </c>
      <c r="M30" s="178" t="e">
        <f>IF(animals!#REF!&gt;0,animals!#REF!,"")</f>
        <v>#REF!</v>
      </c>
      <c r="N30" s="178" t="str">
        <f>IF(animals!BG15&gt;0,animals!BG15,"")</f>
        <v/>
      </c>
      <c r="O30" s="178" t="e">
        <f>IF(animals!#REF!&gt;0,animals!#REF!,"")</f>
        <v>#REF!</v>
      </c>
      <c r="P30" s="178" t="str">
        <f>IF(animals!BG16&gt;0,animals!BG16,"")</f>
        <v/>
      </c>
      <c r="Q30" s="178" t="str">
        <f>IF(animals!BG17&gt;0,animals!BG17,"")</f>
        <v/>
      </c>
      <c r="R30" s="178" t="str">
        <f>IF(animals!BG19&gt;0,animals!BG19,"")</f>
        <v/>
      </c>
      <c r="S30" s="178" t="str">
        <f>IF(animals!BG20&gt;0,animals!BG20,"")</f>
        <v/>
      </c>
      <c r="T30" s="178" t="str">
        <f>IF(animals!BG21&gt;0,animals!BG21,"")</f>
        <v/>
      </c>
      <c r="U30" s="178" t="str">
        <f>IF(animals!BG25&gt;0,animals!BG25,"")</f>
        <v/>
      </c>
      <c r="V30" s="178" t="str">
        <f>IF(animals!BG26&gt;0,animals!BG26,"")</f>
        <v/>
      </c>
      <c r="W30" s="178" t="str">
        <f>IF(animals!BG27&gt;0,animals!BG27,"")</f>
        <v/>
      </c>
      <c r="X30" s="178" t="str">
        <f>IF(animals!BG32&gt;0,animals!BG32,"")</f>
        <v/>
      </c>
      <c r="Y30" s="178" t="str">
        <f>IF(animals!BG33&gt;0,animals!BG33,"")</f>
        <v/>
      </c>
      <c r="Z30" s="178" t="str">
        <f>IF(animals!BG34&gt;0,animals!BG34,"")</f>
        <v/>
      </c>
      <c r="AA30" s="178" t="str">
        <f>IF(animals!BG38&gt;0,animals!BG38,"")</f>
        <v/>
      </c>
      <c r="AB30" s="178" t="str">
        <f>IF(animals!BG39&gt;0,animals!BG39,"")</f>
        <v/>
      </c>
      <c r="AC30" s="178" t="str">
        <f>IF(animals!BG40&gt;0,animals!BG40,"")</f>
        <v/>
      </c>
      <c r="AD30" s="178" t="str">
        <f>IF(animals!BG45&gt;0,animals!BG45,"")</f>
        <v/>
      </c>
      <c r="AE30" s="178" t="str">
        <f>IF(animals!BG46&gt;0,animals!BG46,"")</f>
        <v/>
      </c>
      <c r="AF30" s="178" t="str">
        <f>IF(animals!BG47&gt;0,animals!BG47,"")</f>
        <v/>
      </c>
      <c r="AG30" s="178" t="str">
        <f>IF(animals!BG51&gt;0,animals!BG51,"")</f>
        <v/>
      </c>
      <c r="AH30" s="178" t="str">
        <f>IF(animals!BG52&gt;0,animals!BG52,"")</f>
        <v/>
      </c>
      <c r="AI30" s="178" t="str">
        <f>IF(animals!BG53&gt;0,animals!BG53,"")</f>
        <v/>
      </c>
      <c r="AJ30" s="178" t="str">
        <f>IF(animals!BG58&gt;0,animals!BG58,"")</f>
        <v/>
      </c>
      <c r="AK30" s="178" t="str">
        <f>IF(animals!BG59&gt;0,animals!BG59,"")</f>
        <v/>
      </c>
      <c r="AL30" s="178" t="str">
        <f>IF(animals!BG60&gt;0,animals!BG60,"")</f>
        <v/>
      </c>
      <c r="AM30" s="178" t="str">
        <f>IF(animals!BG64&gt;0,animals!BG64,"")</f>
        <v/>
      </c>
      <c r="AN30" s="178" t="str">
        <f>IF(animals!BG65&gt;0,animals!BG65,"")</f>
        <v/>
      </c>
      <c r="AO30" s="178" t="str">
        <f>IF(animals!BG66&gt;0,animals!BG66,"")</f>
        <v/>
      </c>
    </row>
    <row r="31" spans="1:41" x14ac:dyDescent="0.2">
      <c r="A31" s="190" t="str">
        <f t="shared" si="1"/>
        <v>Adropion fagineum n.sp.</v>
      </c>
      <c r="B31" s="191" t="str">
        <f t="shared" si="1"/>
        <v>IT.232</v>
      </c>
      <c r="C31" s="199">
        <f>animals!BH1</f>
        <v>30</v>
      </c>
      <c r="D31" s="177" t="str">
        <f>IF(animals!BI3&gt;0,animals!BI3,"")</f>
        <v/>
      </c>
      <c r="E31" s="178" t="str">
        <f>IF(animals!BI6&gt;0,animals!BI6,"")</f>
        <v/>
      </c>
      <c r="F31" s="178" t="str">
        <f>IF(animals!BI7&gt;0,animals!BI7,"")</f>
        <v/>
      </c>
      <c r="G31" s="178" t="str">
        <f>IF(animals!BI9&gt;0,animals!BI9,"")</f>
        <v/>
      </c>
      <c r="H31" s="178" t="str">
        <f>IF(animals!BI10&gt;0,animals!BI10,"")</f>
        <v/>
      </c>
      <c r="I31" s="178" t="str">
        <f>IF(animals!BI11&gt;0,animals!BI11,"")</f>
        <v/>
      </c>
      <c r="J31" s="179" t="e">
        <f>IF(animals!#REF!&gt;0,animals!#REF!,"")</f>
        <v>#REF!</v>
      </c>
      <c r="K31" s="179" t="str">
        <f>IF(animals!BI13&gt;0,animals!BI13,"")</f>
        <v/>
      </c>
      <c r="L31" s="178" t="str">
        <f>IF(animals!BI14&gt;0,animals!BI14,"")</f>
        <v/>
      </c>
      <c r="M31" s="178" t="e">
        <f>IF(animals!#REF!&gt;0,animals!#REF!,"")</f>
        <v>#REF!</v>
      </c>
      <c r="N31" s="178" t="str">
        <f>IF(animals!BI15&gt;0,animals!BI15,"")</f>
        <v/>
      </c>
      <c r="O31" s="178" t="e">
        <f>IF(animals!#REF!&gt;0,animals!#REF!,"")</f>
        <v>#REF!</v>
      </c>
      <c r="P31" s="178" t="str">
        <f>IF(animals!BI16&gt;0,animals!BI16,"")</f>
        <v/>
      </c>
      <c r="Q31" s="178" t="str">
        <f>IF(animals!BI17&gt;0,animals!BI17,"")</f>
        <v/>
      </c>
      <c r="R31" s="178" t="str">
        <f>IF(animals!BI19&gt;0,animals!BI19,"")</f>
        <v/>
      </c>
      <c r="S31" s="178" t="str">
        <f>IF(animals!BI20&gt;0,animals!BI20,"")</f>
        <v/>
      </c>
      <c r="T31" s="178" t="str">
        <f>IF(animals!BI21&gt;0,animals!BI21,"")</f>
        <v/>
      </c>
      <c r="U31" s="178" t="str">
        <f>IF(animals!BI25&gt;0,animals!BI25,"")</f>
        <v/>
      </c>
      <c r="V31" s="178" t="str">
        <f>IF(animals!BI26&gt;0,animals!BI26,"")</f>
        <v/>
      </c>
      <c r="W31" s="178" t="str">
        <f>IF(animals!BI27&gt;0,animals!BI27,"")</f>
        <v/>
      </c>
      <c r="X31" s="178" t="str">
        <f>IF(animals!BI32&gt;0,animals!BI32,"")</f>
        <v/>
      </c>
      <c r="Y31" s="178" t="str">
        <f>IF(animals!BI33&gt;0,animals!BI33,"")</f>
        <v/>
      </c>
      <c r="Z31" s="178" t="str">
        <f>IF(animals!BI34&gt;0,animals!BI34,"")</f>
        <v/>
      </c>
      <c r="AA31" s="178" t="str">
        <f>IF(animals!BI38&gt;0,animals!BI38,"")</f>
        <v/>
      </c>
      <c r="AB31" s="178" t="str">
        <f>IF(animals!BI39&gt;0,animals!BI39,"")</f>
        <v/>
      </c>
      <c r="AC31" s="178" t="str">
        <f>IF(animals!BI40&gt;0,animals!BI40,"")</f>
        <v/>
      </c>
      <c r="AD31" s="178" t="str">
        <f>IF(animals!BI45&gt;0,animals!BI45,"")</f>
        <v/>
      </c>
      <c r="AE31" s="178" t="str">
        <f>IF(animals!BI46&gt;0,animals!BI46,"")</f>
        <v/>
      </c>
      <c r="AF31" s="178" t="str">
        <f>IF(animals!BI47&gt;0,animals!BI47,"")</f>
        <v/>
      </c>
      <c r="AG31" s="178" t="str">
        <f>IF(animals!BI51&gt;0,animals!BI51,"")</f>
        <v/>
      </c>
      <c r="AH31" s="178" t="str">
        <f>IF(animals!BI52&gt;0,animals!BI52,"")</f>
        <v/>
      </c>
      <c r="AI31" s="178" t="str">
        <f>IF(animals!BI53&gt;0,animals!BI53,"")</f>
        <v/>
      </c>
      <c r="AJ31" s="178" t="str">
        <f>IF(animals!BI58&gt;0,animals!BI58,"")</f>
        <v/>
      </c>
      <c r="AK31" s="178" t="str">
        <f>IF(animals!BI59&gt;0,animals!BI59,"")</f>
        <v/>
      </c>
      <c r="AL31" s="178" t="str">
        <f>IF(animals!BI60&gt;0,animals!BI60,"")</f>
        <v/>
      </c>
      <c r="AM31" s="178" t="str">
        <f>IF(animals!BI64&gt;0,animals!BI64,"")</f>
        <v/>
      </c>
      <c r="AN31" s="178" t="str">
        <f>IF(animals!BI65&gt;0,animals!BI65,"")</f>
        <v/>
      </c>
      <c r="AO31" s="178" t="str">
        <f>IF(animals!BI66&gt;0,animals!BI66,"")</f>
        <v/>
      </c>
    </row>
  </sheetData>
  <pageMargins left="0.7" right="0.7" top="0.75" bottom="0.75" header="0.3" footer="0.3"/>
  <pageSetup paperSize="9"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34"/>
  <sheetViews>
    <sheetView workbookViewId="0">
      <pane xSplit="3" ySplit="1" topLeftCell="D2" activePane="bottomRight" state="frozen"/>
      <selection pane="topRight" activeCell="C1" sqref="C1"/>
      <selection pane="bottomLeft" activeCell="A2" sqref="A2"/>
      <selection pane="bottomRight"/>
    </sheetView>
  </sheetViews>
  <sheetFormatPr defaultColWidth="9.140625" defaultRowHeight="12.75" x14ac:dyDescent="0.2"/>
  <cols>
    <col min="1" max="1" width="16.85546875" style="196" customWidth="1"/>
    <col min="2" max="2" width="16.85546875" style="197" customWidth="1"/>
    <col min="3" max="3" width="9.140625" style="198"/>
    <col min="4" max="11" width="17" style="180" customWidth="1"/>
    <col min="12" max="16384" width="9.140625" style="148"/>
  </cols>
  <sheetData>
    <row r="1" spans="1:11" ht="38.25" x14ac:dyDescent="0.2">
      <c r="A1" s="190" t="s">
        <v>6</v>
      </c>
      <c r="B1" s="191" t="s">
        <v>7</v>
      </c>
      <c r="C1" s="192" t="s">
        <v>82</v>
      </c>
      <c r="D1" s="147" t="s">
        <v>58</v>
      </c>
      <c r="E1" s="147" t="s">
        <v>59</v>
      </c>
      <c r="F1" s="147" t="s">
        <v>60</v>
      </c>
      <c r="G1" s="147" t="s">
        <v>61</v>
      </c>
      <c r="H1" s="147" t="s">
        <v>62</v>
      </c>
      <c r="I1" s="147" t="s">
        <v>63</v>
      </c>
      <c r="J1" s="147" t="s">
        <v>64</v>
      </c>
      <c r="K1" s="147" t="s">
        <v>65</v>
      </c>
    </row>
    <row r="2" spans="1:11" x14ac:dyDescent="0.2">
      <c r="A2" s="193" t="str">
        <f>'general info'!D2</f>
        <v>Adropion fagineum n.sp.</v>
      </c>
      <c r="B2" s="194" t="str">
        <f>'general info'!D3</f>
        <v>IT.232</v>
      </c>
      <c r="C2" s="195">
        <f>eggs!B1</f>
        <v>1</v>
      </c>
      <c r="D2" s="181" t="str">
        <f>IF(eggs!B2&gt;0,eggs!B2,"")</f>
        <v/>
      </c>
      <c r="E2" s="182" t="str">
        <f>IF(eggs!B3&gt;0,eggs!B3,"")</f>
        <v/>
      </c>
      <c r="F2" s="182" t="str">
        <f>IF(SUM(eggs!B4:B6)&gt;0,AVERAGE(eggs!B4:B6),"")</f>
        <v/>
      </c>
      <c r="G2" s="182" t="str">
        <f>IF(SUM(eggs!B7:B9)&gt;0,AVERAGE(eggs!B7:B9),"")</f>
        <v/>
      </c>
      <c r="H2" s="183" t="str">
        <f>IF(SUM(eggs!B10:B12)&gt;0,AVERAGE(eggs!B10:B12),"")</f>
        <v/>
      </c>
      <c r="I2" s="182" t="str">
        <f>IF(SUM(eggs!B13:B15)&gt;0,AVERAGE(eggs!B13:B15),"")</f>
        <v/>
      </c>
      <c r="J2" s="182" t="str">
        <f>IF(SUM(eggs!B16:B18)&gt;0,AVERAGE(eggs!B16:B18),"")</f>
        <v/>
      </c>
      <c r="K2" s="182" t="str">
        <f>IF(eggs!B19&gt;0,eggs!B19,"")</f>
        <v/>
      </c>
    </row>
    <row r="3" spans="1:11" x14ac:dyDescent="0.2">
      <c r="A3" s="190" t="str">
        <f>A$2</f>
        <v>Adropion fagineum n.sp.</v>
      </c>
      <c r="B3" s="191" t="str">
        <f t="shared" ref="A3:B19" si="0">B$2</f>
        <v>IT.232</v>
      </c>
      <c r="C3" s="195">
        <f>eggs!C1</f>
        <v>2</v>
      </c>
      <c r="D3" s="181" t="str">
        <f>IF(eggs!C2&gt;0,eggs!C2,"")</f>
        <v/>
      </c>
      <c r="E3" s="182" t="str">
        <f>IF(eggs!C3&gt;0,eggs!C3,"")</f>
        <v/>
      </c>
      <c r="F3" s="182" t="str">
        <f>IF(SUM(eggs!C4:C6)&gt;0,AVERAGE(eggs!C4:C6),"")</f>
        <v/>
      </c>
      <c r="G3" s="182" t="str">
        <f>IF(SUM(eggs!C7:C9)&gt;0,AVERAGE(eggs!C7:C9),"")</f>
        <v/>
      </c>
      <c r="H3" s="183" t="str">
        <f>IF(SUM(eggs!C10:C12)&gt;0,AVERAGE(eggs!C10:C12),"")</f>
        <v/>
      </c>
      <c r="I3" s="182" t="str">
        <f>IF(SUM(eggs!C13:C15)&gt;0,AVERAGE(eggs!C13:C15),"")</f>
        <v/>
      </c>
      <c r="J3" s="182" t="str">
        <f>IF(SUM(eggs!C16:C18)&gt;0,AVERAGE(eggs!C16:C18),"")</f>
        <v/>
      </c>
      <c r="K3" s="182" t="str">
        <f>IF(eggs!C19&gt;0,eggs!C19,"")</f>
        <v/>
      </c>
    </row>
    <row r="4" spans="1:11" x14ac:dyDescent="0.2">
      <c r="A4" s="190" t="str">
        <f t="shared" si="0"/>
        <v>Adropion fagineum n.sp.</v>
      </c>
      <c r="B4" s="191" t="str">
        <f t="shared" si="0"/>
        <v>IT.232</v>
      </c>
      <c r="C4" s="195">
        <f>eggs!D1</f>
        <v>3</v>
      </c>
      <c r="D4" s="181" t="str">
        <f>IF(eggs!D2&gt;0,eggs!D2,"")</f>
        <v/>
      </c>
      <c r="E4" s="182" t="str">
        <f>IF(eggs!D3&gt;0,eggs!D3,"")</f>
        <v/>
      </c>
      <c r="F4" s="182" t="str">
        <f>IF(SUM(eggs!D4:D6)&gt;0,AVERAGE(eggs!D4:D6),"")</f>
        <v/>
      </c>
      <c r="G4" s="182" t="str">
        <f>IF(SUM(eggs!D7:D9)&gt;0,AVERAGE(eggs!D7:D9),"")</f>
        <v/>
      </c>
      <c r="H4" s="183" t="str">
        <f>IF(SUM(eggs!D10:D12)&gt;0,AVERAGE(eggs!D10:D12),"")</f>
        <v/>
      </c>
      <c r="I4" s="182" t="str">
        <f>IF(SUM(eggs!D13:D15)&gt;0,AVERAGE(eggs!D13:D15),"")</f>
        <v/>
      </c>
      <c r="J4" s="182" t="str">
        <f>IF(SUM(eggs!D16:D18)&gt;0,AVERAGE(eggs!D16:D18),"")</f>
        <v/>
      </c>
      <c r="K4" s="182" t="str">
        <f>IF(eggs!D19&gt;0,eggs!D19,"")</f>
        <v/>
      </c>
    </row>
    <row r="5" spans="1:11" x14ac:dyDescent="0.2">
      <c r="A5" s="190" t="str">
        <f t="shared" si="0"/>
        <v>Adropion fagineum n.sp.</v>
      </c>
      <c r="B5" s="191" t="str">
        <f t="shared" si="0"/>
        <v>IT.232</v>
      </c>
      <c r="C5" s="195">
        <f>eggs!E1</f>
        <v>4</v>
      </c>
      <c r="D5" s="181" t="str">
        <f>IF(eggs!E2&gt;0,eggs!E2,"")</f>
        <v/>
      </c>
      <c r="E5" s="182" t="str">
        <f>IF(eggs!E3&gt;0,eggs!E3,"")</f>
        <v/>
      </c>
      <c r="F5" s="182" t="str">
        <f>IF(SUM(eggs!E4:E6)&gt;0,AVERAGE(eggs!E4:E6),"")</f>
        <v/>
      </c>
      <c r="G5" s="182" t="str">
        <f>IF(SUM(eggs!E7:E9)&gt;0,AVERAGE(eggs!E7:E9),"")</f>
        <v/>
      </c>
      <c r="H5" s="183" t="str">
        <f>IF(SUM(eggs!E10:E12)&gt;0,AVERAGE(eggs!E10:E12),"")</f>
        <v/>
      </c>
      <c r="I5" s="182" t="str">
        <f>IF(SUM(eggs!E13:E15)&gt;0,AVERAGE(eggs!E13:E15),"")</f>
        <v/>
      </c>
      <c r="J5" s="182" t="str">
        <f>IF(SUM(eggs!E16:E18)&gt;0,AVERAGE(eggs!E16:E18),"")</f>
        <v/>
      </c>
      <c r="K5" s="182" t="str">
        <f>IF(eggs!E19&gt;0,eggs!E19,"")</f>
        <v/>
      </c>
    </row>
    <row r="6" spans="1:11" x14ac:dyDescent="0.2">
      <c r="A6" s="190" t="str">
        <f t="shared" si="0"/>
        <v>Adropion fagineum n.sp.</v>
      </c>
      <c r="B6" s="191" t="str">
        <f t="shared" si="0"/>
        <v>IT.232</v>
      </c>
      <c r="C6" s="195">
        <f>eggs!F1</f>
        <v>5</v>
      </c>
      <c r="D6" s="181" t="str">
        <f>IF(eggs!F2&gt;0,eggs!F2,"")</f>
        <v/>
      </c>
      <c r="E6" s="182" t="str">
        <f>IF(eggs!F3&gt;0,eggs!F3,"")</f>
        <v/>
      </c>
      <c r="F6" s="182" t="str">
        <f>IF(SUM(eggs!F4:F6)&gt;0,AVERAGE(eggs!F4:F6),"")</f>
        <v/>
      </c>
      <c r="G6" s="182" t="str">
        <f>IF(SUM(eggs!F7:F9)&gt;0,AVERAGE(eggs!F7:F9),"")</f>
        <v/>
      </c>
      <c r="H6" s="183" t="str">
        <f>IF(SUM(eggs!F10:F12)&gt;0,AVERAGE(eggs!F10:F12),"")</f>
        <v/>
      </c>
      <c r="I6" s="182" t="str">
        <f>IF(SUM(eggs!F13:F15)&gt;0,AVERAGE(eggs!F13:F15),"")</f>
        <v/>
      </c>
      <c r="J6" s="182" t="str">
        <f>IF(SUM(eggs!F16:F18)&gt;0,AVERAGE(eggs!F16:F18),"")</f>
        <v/>
      </c>
      <c r="K6" s="182" t="str">
        <f>IF(eggs!F19&gt;0,eggs!F19,"")</f>
        <v/>
      </c>
    </row>
    <row r="7" spans="1:11" x14ac:dyDescent="0.2">
      <c r="A7" s="190" t="str">
        <f t="shared" si="0"/>
        <v>Adropion fagineum n.sp.</v>
      </c>
      <c r="B7" s="191" t="str">
        <f t="shared" si="0"/>
        <v>IT.232</v>
      </c>
      <c r="C7" s="195">
        <f>eggs!G1</f>
        <v>6</v>
      </c>
      <c r="D7" s="181" t="str">
        <f>IF(eggs!G2&gt;0,eggs!G2,"")</f>
        <v/>
      </c>
      <c r="E7" s="182" t="str">
        <f>IF(eggs!G3&gt;0,eggs!G3,"")</f>
        <v/>
      </c>
      <c r="F7" s="182" t="str">
        <f>IF(SUM(eggs!G4:G6)&gt;0,AVERAGE(eggs!G4:G6),"")</f>
        <v/>
      </c>
      <c r="G7" s="182" t="str">
        <f>IF(SUM(eggs!G7:G9)&gt;0,AVERAGE(eggs!G7:G9),"")</f>
        <v/>
      </c>
      <c r="H7" s="183" t="str">
        <f>IF(SUM(eggs!G10:G12)&gt;0,AVERAGE(eggs!G10:G12),"")</f>
        <v/>
      </c>
      <c r="I7" s="182" t="str">
        <f>IF(SUM(eggs!G13:G15)&gt;0,AVERAGE(eggs!G13:G15),"")</f>
        <v/>
      </c>
      <c r="J7" s="182" t="str">
        <f>IF(SUM(eggs!G16:G18)&gt;0,AVERAGE(eggs!G16:G18),"")</f>
        <v/>
      </c>
      <c r="K7" s="182" t="str">
        <f>IF(eggs!G19&gt;0,eggs!G19,"")</f>
        <v/>
      </c>
    </row>
    <row r="8" spans="1:11" x14ac:dyDescent="0.2">
      <c r="A8" s="190" t="str">
        <f t="shared" si="0"/>
        <v>Adropion fagineum n.sp.</v>
      </c>
      <c r="B8" s="191" t="str">
        <f t="shared" si="0"/>
        <v>IT.232</v>
      </c>
      <c r="C8" s="195">
        <f>eggs!H1</f>
        <v>7</v>
      </c>
      <c r="D8" s="181" t="str">
        <f>IF(eggs!H2&gt;0,eggs!H2,"")</f>
        <v/>
      </c>
      <c r="E8" s="182" t="str">
        <f>IF(eggs!H3&gt;0,eggs!H3,"")</f>
        <v/>
      </c>
      <c r="F8" s="182" t="str">
        <f>IF(SUM(eggs!H4:H6)&gt;0,AVERAGE(eggs!H4:H6),"")</f>
        <v/>
      </c>
      <c r="G8" s="182" t="str">
        <f>IF(SUM(eggs!H7:H9)&gt;0,AVERAGE(eggs!H7:H9),"")</f>
        <v/>
      </c>
      <c r="H8" s="183" t="str">
        <f>IF(SUM(eggs!H10:H12)&gt;0,AVERAGE(eggs!H10:H12),"")</f>
        <v/>
      </c>
      <c r="I8" s="182" t="str">
        <f>IF(SUM(eggs!H13:H15)&gt;0,AVERAGE(eggs!H13:H15),"")</f>
        <v/>
      </c>
      <c r="J8" s="182" t="str">
        <f>IF(SUM(eggs!H16:H18)&gt;0,AVERAGE(eggs!H16:H18),"")</f>
        <v/>
      </c>
      <c r="K8" s="182" t="str">
        <f>IF(eggs!H19&gt;0,eggs!H19,"")</f>
        <v/>
      </c>
    </row>
    <row r="9" spans="1:11" x14ac:dyDescent="0.2">
      <c r="A9" s="190" t="str">
        <f t="shared" si="0"/>
        <v>Adropion fagineum n.sp.</v>
      </c>
      <c r="B9" s="191" t="str">
        <f t="shared" si="0"/>
        <v>IT.232</v>
      </c>
      <c r="C9" s="195">
        <f>eggs!I1</f>
        <v>8</v>
      </c>
      <c r="D9" s="181" t="str">
        <f>IF(eggs!I2&gt;0,eggs!I2,"")</f>
        <v/>
      </c>
      <c r="E9" s="182" t="str">
        <f>IF(eggs!I3&gt;0,eggs!I3,"")</f>
        <v/>
      </c>
      <c r="F9" s="182" t="str">
        <f>IF(SUM(eggs!I4:I6)&gt;0,AVERAGE(eggs!I4:I6),"")</f>
        <v/>
      </c>
      <c r="G9" s="182" t="str">
        <f>IF(SUM(eggs!I7:I9)&gt;0,AVERAGE(eggs!I7:I9),"")</f>
        <v/>
      </c>
      <c r="H9" s="183" t="str">
        <f>IF(SUM(eggs!I10:I12)&gt;0,AVERAGE(eggs!I10:I12),"")</f>
        <v/>
      </c>
      <c r="I9" s="182" t="str">
        <f>IF(SUM(eggs!I13:I15)&gt;0,AVERAGE(eggs!I13:I15),"")</f>
        <v/>
      </c>
      <c r="J9" s="182" t="str">
        <f>IF(SUM(eggs!I16:I18)&gt;0,AVERAGE(eggs!I16:I18),"")</f>
        <v/>
      </c>
      <c r="K9" s="182" t="str">
        <f>IF(eggs!I19&gt;0,eggs!I19,"")</f>
        <v/>
      </c>
    </row>
    <row r="10" spans="1:11" x14ac:dyDescent="0.2">
      <c r="A10" s="190" t="str">
        <f t="shared" si="0"/>
        <v>Adropion fagineum n.sp.</v>
      </c>
      <c r="B10" s="191" t="str">
        <f t="shared" si="0"/>
        <v>IT.232</v>
      </c>
      <c r="C10" s="195">
        <f>eggs!J1</f>
        <v>9</v>
      </c>
      <c r="D10" s="181" t="str">
        <f>IF(eggs!J2&gt;0,eggs!J2,"")</f>
        <v/>
      </c>
      <c r="E10" s="182" t="str">
        <f>IF(eggs!J3&gt;0,eggs!J3,"")</f>
        <v/>
      </c>
      <c r="F10" s="182" t="str">
        <f>IF(SUM(eggs!J4:J6)&gt;0,AVERAGE(eggs!J4:J6),"")</f>
        <v/>
      </c>
      <c r="G10" s="182" t="str">
        <f>IF(SUM(eggs!J7:J9)&gt;0,AVERAGE(eggs!J7:J9),"")</f>
        <v/>
      </c>
      <c r="H10" s="183" t="str">
        <f>IF(SUM(eggs!J10:J12)&gt;0,AVERAGE(eggs!J10:J12),"")</f>
        <v/>
      </c>
      <c r="I10" s="182" t="str">
        <f>IF(SUM(eggs!J13:J15)&gt;0,AVERAGE(eggs!J13:J15),"")</f>
        <v/>
      </c>
      <c r="J10" s="182" t="str">
        <f>IF(SUM(eggs!J16:J18)&gt;0,AVERAGE(eggs!J16:J18),"")</f>
        <v/>
      </c>
      <c r="K10" s="182" t="str">
        <f>IF(eggs!J19&gt;0,eggs!J19,"")</f>
        <v/>
      </c>
    </row>
    <row r="11" spans="1:11" x14ac:dyDescent="0.2">
      <c r="A11" s="190" t="str">
        <f t="shared" si="0"/>
        <v>Adropion fagineum n.sp.</v>
      </c>
      <c r="B11" s="191" t="str">
        <f t="shared" si="0"/>
        <v>IT.232</v>
      </c>
      <c r="C11" s="195">
        <f>eggs!K1</f>
        <v>10</v>
      </c>
      <c r="D11" s="181" t="str">
        <f>IF(eggs!K2&gt;0,eggs!K2,"")</f>
        <v/>
      </c>
      <c r="E11" s="182" t="str">
        <f>IF(eggs!K3&gt;0,eggs!K3,"")</f>
        <v/>
      </c>
      <c r="F11" s="182" t="str">
        <f>IF(SUM(eggs!K4:K6)&gt;0,AVERAGE(eggs!K4:K6),"")</f>
        <v/>
      </c>
      <c r="G11" s="182" t="str">
        <f>IF(SUM(eggs!K7:K9)&gt;0,AVERAGE(eggs!K7:K9),"")</f>
        <v/>
      </c>
      <c r="H11" s="183" t="str">
        <f>IF(SUM(eggs!K10:K12)&gt;0,AVERAGE(eggs!K10:K12),"")</f>
        <v/>
      </c>
      <c r="I11" s="182" t="str">
        <f>IF(SUM(eggs!K13:K15)&gt;0,AVERAGE(eggs!K13:K15),"")</f>
        <v/>
      </c>
      <c r="J11" s="182" t="str">
        <f>IF(SUM(eggs!K16:K18)&gt;0,AVERAGE(eggs!K16:K18),"")</f>
        <v/>
      </c>
      <c r="K11" s="182" t="str">
        <f>IF(eggs!K19&gt;0,eggs!K19,"")</f>
        <v/>
      </c>
    </row>
    <row r="12" spans="1:11" x14ac:dyDescent="0.2">
      <c r="A12" s="190" t="str">
        <f t="shared" si="0"/>
        <v>Adropion fagineum n.sp.</v>
      </c>
      <c r="B12" s="191" t="str">
        <f t="shared" si="0"/>
        <v>IT.232</v>
      </c>
      <c r="C12" s="195">
        <f>eggs!L1</f>
        <v>11</v>
      </c>
      <c r="D12" s="181" t="str">
        <f>IF(eggs!L2&gt;0,eggs!L2,"")</f>
        <v/>
      </c>
      <c r="E12" s="182" t="str">
        <f>IF(eggs!L3&gt;0,eggs!L3,"")</f>
        <v/>
      </c>
      <c r="F12" s="182" t="str">
        <f>IF(SUM(eggs!L4:L6)&gt;0,AVERAGE(eggs!L4:L6),"")</f>
        <v/>
      </c>
      <c r="G12" s="182" t="str">
        <f>IF(SUM(eggs!L7:L9)&gt;0,AVERAGE(eggs!L7:L9),"")</f>
        <v/>
      </c>
      <c r="H12" s="183" t="str">
        <f>IF(SUM(eggs!L10:L12)&gt;0,AVERAGE(eggs!L10:L12),"")</f>
        <v/>
      </c>
      <c r="I12" s="182" t="str">
        <f>IF(SUM(eggs!L13:L15)&gt;0,AVERAGE(eggs!L13:L15),"")</f>
        <v/>
      </c>
      <c r="J12" s="182" t="str">
        <f>IF(SUM(eggs!L16:L18)&gt;0,AVERAGE(eggs!L16:L18),"")</f>
        <v/>
      </c>
      <c r="K12" s="182" t="str">
        <f>IF(eggs!L19&gt;0,eggs!L19,"")</f>
        <v/>
      </c>
    </row>
    <row r="13" spans="1:11" x14ac:dyDescent="0.2">
      <c r="A13" s="190" t="str">
        <f t="shared" si="0"/>
        <v>Adropion fagineum n.sp.</v>
      </c>
      <c r="B13" s="191" t="str">
        <f t="shared" si="0"/>
        <v>IT.232</v>
      </c>
      <c r="C13" s="195">
        <f>eggs!M1</f>
        <v>12</v>
      </c>
      <c r="D13" s="181" t="str">
        <f>IF(eggs!M2&gt;0,eggs!M2,"")</f>
        <v/>
      </c>
      <c r="E13" s="182" t="str">
        <f>IF(eggs!M3&gt;0,eggs!M3,"")</f>
        <v/>
      </c>
      <c r="F13" s="182" t="str">
        <f>IF(SUM(eggs!M4:M6)&gt;0,AVERAGE(eggs!M4:M6),"")</f>
        <v/>
      </c>
      <c r="G13" s="182" t="str">
        <f>IF(SUM(eggs!M7:M9)&gt;0,AVERAGE(eggs!M7:M9),"")</f>
        <v/>
      </c>
      <c r="H13" s="183" t="str">
        <f>IF(SUM(eggs!M10:M12)&gt;0,AVERAGE(eggs!M10:M12),"")</f>
        <v/>
      </c>
      <c r="I13" s="182" t="str">
        <f>IF(SUM(eggs!M13:M15)&gt;0,AVERAGE(eggs!M13:M15),"")</f>
        <v/>
      </c>
      <c r="J13" s="182" t="str">
        <f>IF(SUM(eggs!M16:M18)&gt;0,AVERAGE(eggs!M16:M18),"")</f>
        <v/>
      </c>
      <c r="K13" s="182" t="str">
        <f>IF(eggs!M19&gt;0,eggs!M19,"")</f>
        <v/>
      </c>
    </row>
    <row r="14" spans="1:11" x14ac:dyDescent="0.2">
      <c r="A14" s="190" t="str">
        <f t="shared" si="0"/>
        <v>Adropion fagineum n.sp.</v>
      </c>
      <c r="B14" s="191" t="str">
        <f t="shared" si="0"/>
        <v>IT.232</v>
      </c>
      <c r="C14" s="195">
        <f>eggs!N1</f>
        <v>13</v>
      </c>
      <c r="D14" s="181" t="str">
        <f>IF(eggs!N2&gt;0,eggs!N2,"")</f>
        <v/>
      </c>
      <c r="E14" s="182" t="str">
        <f>IF(eggs!N3&gt;0,eggs!N3,"")</f>
        <v/>
      </c>
      <c r="F14" s="182" t="str">
        <f>IF(SUM(eggs!N4:N6)&gt;0,AVERAGE(eggs!N4:N6),"")</f>
        <v/>
      </c>
      <c r="G14" s="182" t="str">
        <f>IF(SUM(eggs!N7:N9)&gt;0,AVERAGE(eggs!N7:N9),"")</f>
        <v/>
      </c>
      <c r="H14" s="183" t="str">
        <f>IF(SUM(eggs!N10:N12)&gt;0,AVERAGE(eggs!N10:N12),"")</f>
        <v/>
      </c>
      <c r="I14" s="182" t="str">
        <f>IF(SUM(eggs!N13:N15)&gt;0,AVERAGE(eggs!N13:N15),"")</f>
        <v/>
      </c>
      <c r="J14" s="182" t="str">
        <f>IF(SUM(eggs!N16:N18)&gt;0,AVERAGE(eggs!N16:N18),"")</f>
        <v/>
      </c>
      <c r="K14" s="182" t="str">
        <f>IF(eggs!N19&gt;0,eggs!N19,"")</f>
        <v/>
      </c>
    </row>
    <row r="15" spans="1:11" x14ac:dyDescent="0.2">
      <c r="A15" s="190" t="str">
        <f t="shared" si="0"/>
        <v>Adropion fagineum n.sp.</v>
      </c>
      <c r="B15" s="191" t="str">
        <f t="shared" si="0"/>
        <v>IT.232</v>
      </c>
      <c r="C15" s="195">
        <f>eggs!O1</f>
        <v>14</v>
      </c>
      <c r="D15" s="181" t="str">
        <f>IF(eggs!O2&gt;0,eggs!O2,"")</f>
        <v/>
      </c>
      <c r="E15" s="182" t="str">
        <f>IF(eggs!O3&gt;0,eggs!O3,"")</f>
        <v/>
      </c>
      <c r="F15" s="182" t="str">
        <f>IF(SUM(eggs!O4:O6)&gt;0,AVERAGE(eggs!O4:O6),"")</f>
        <v/>
      </c>
      <c r="G15" s="182" t="str">
        <f>IF(SUM(eggs!O7:O9)&gt;0,AVERAGE(eggs!O7:O9),"")</f>
        <v/>
      </c>
      <c r="H15" s="183" t="str">
        <f>IF(SUM(eggs!O10:O12)&gt;0,AVERAGE(eggs!O10:O12),"")</f>
        <v/>
      </c>
      <c r="I15" s="182" t="str">
        <f>IF(SUM(eggs!O13:O15)&gt;0,AVERAGE(eggs!O13:O15),"")</f>
        <v/>
      </c>
      <c r="J15" s="182" t="str">
        <f>IF(SUM(eggs!O16:O18)&gt;0,AVERAGE(eggs!O16:O18),"")</f>
        <v/>
      </c>
      <c r="K15" s="182" t="str">
        <f>IF(eggs!O19&gt;0,eggs!O19,"")</f>
        <v/>
      </c>
    </row>
    <row r="16" spans="1:11" x14ac:dyDescent="0.2">
      <c r="A16" s="190" t="str">
        <f t="shared" si="0"/>
        <v>Adropion fagineum n.sp.</v>
      </c>
      <c r="B16" s="191" t="str">
        <f t="shared" si="0"/>
        <v>IT.232</v>
      </c>
      <c r="C16" s="195">
        <f>eggs!P1</f>
        <v>15</v>
      </c>
      <c r="D16" s="181" t="str">
        <f>IF(eggs!P2&gt;0,eggs!P2,"")</f>
        <v/>
      </c>
      <c r="E16" s="182" t="str">
        <f>IF(eggs!P3&gt;0,eggs!P3,"")</f>
        <v/>
      </c>
      <c r="F16" s="182" t="str">
        <f>IF(SUM(eggs!P4:P6)&gt;0,AVERAGE(eggs!P4:P6),"")</f>
        <v/>
      </c>
      <c r="G16" s="182" t="str">
        <f>IF(SUM(eggs!P7:P9)&gt;0,AVERAGE(eggs!P7:P9),"")</f>
        <v/>
      </c>
      <c r="H16" s="183" t="str">
        <f>IF(SUM(eggs!P10:P12)&gt;0,AVERAGE(eggs!P10:P12),"")</f>
        <v/>
      </c>
      <c r="I16" s="182" t="str">
        <f>IF(SUM(eggs!P13:P15)&gt;0,AVERAGE(eggs!P13:P15),"")</f>
        <v/>
      </c>
      <c r="J16" s="182" t="str">
        <f>IF(SUM(eggs!P16:P18)&gt;0,AVERAGE(eggs!P16:P18),"")</f>
        <v/>
      </c>
      <c r="K16" s="182" t="str">
        <f>IF(eggs!P19&gt;0,eggs!P19,"")</f>
        <v/>
      </c>
    </row>
    <row r="17" spans="1:11" x14ac:dyDescent="0.2">
      <c r="A17" s="190" t="str">
        <f t="shared" si="0"/>
        <v>Adropion fagineum n.sp.</v>
      </c>
      <c r="B17" s="191" t="str">
        <f t="shared" si="0"/>
        <v>IT.232</v>
      </c>
      <c r="C17" s="195">
        <f>eggs!Q1</f>
        <v>16</v>
      </c>
      <c r="D17" s="181" t="str">
        <f>IF(eggs!Q2&gt;0,eggs!Q2,"")</f>
        <v/>
      </c>
      <c r="E17" s="182" t="str">
        <f>IF(eggs!Q3&gt;0,eggs!Q3,"")</f>
        <v/>
      </c>
      <c r="F17" s="182" t="str">
        <f>IF(SUM(eggs!Q4:Q6)&gt;0,AVERAGE(eggs!Q4:Q6),"")</f>
        <v/>
      </c>
      <c r="G17" s="182" t="str">
        <f>IF(SUM(eggs!Q7:Q9)&gt;0,AVERAGE(eggs!Q7:Q9),"")</f>
        <v/>
      </c>
      <c r="H17" s="183" t="str">
        <f>IF(SUM(eggs!Q10:Q12)&gt;0,AVERAGE(eggs!Q10:Q12),"")</f>
        <v/>
      </c>
      <c r="I17" s="182" t="str">
        <f>IF(SUM(eggs!Q13:Q15)&gt;0,AVERAGE(eggs!Q13:Q15),"")</f>
        <v/>
      </c>
      <c r="J17" s="182" t="str">
        <f>IF(SUM(eggs!Q16:Q18)&gt;0,AVERAGE(eggs!Q16:Q18),"")</f>
        <v/>
      </c>
      <c r="K17" s="182" t="str">
        <f>IF(eggs!Q19&gt;0,eggs!Q19,"")</f>
        <v/>
      </c>
    </row>
    <row r="18" spans="1:11" x14ac:dyDescent="0.2">
      <c r="A18" s="190" t="str">
        <f t="shared" si="0"/>
        <v>Adropion fagineum n.sp.</v>
      </c>
      <c r="B18" s="191" t="str">
        <f t="shared" si="0"/>
        <v>IT.232</v>
      </c>
      <c r="C18" s="195">
        <f>eggs!R1</f>
        <v>17</v>
      </c>
      <c r="D18" s="181" t="str">
        <f>IF(eggs!R2&gt;0,eggs!R2,"")</f>
        <v/>
      </c>
      <c r="E18" s="182" t="str">
        <f>IF(eggs!R3&gt;0,eggs!R3,"")</f>
        <v/>
      </c>
      <c r="F18" s="182" t="str">
        <f>IF(SUM(eggs!R4:R6)&gt;0,AVERAGE(eggs!R4:R6),"")</f>
        <v/>
      </c>
      <c r="G18" s="182" t="str">
        <f>IF(SUM(eggs!R7:R9)&gt;0,AVERAGE(eggs!R7:R9),"")</f>
        <v/>
      </c>
      <c r="H18" s="183" t="str">
        <f>IF(SUM(eggs!R10:R12)&gt;0,AVERAGE(eggs!R10:R12),"")</f>
        <v/>
      </c>
      <c r="I18" s="182" t="str">
        <f>IF(SUM(eggs!R13:R15)&gt;0,AVERAGE(eggs!R13:R15),"")</f>
        <v/>
      </c>
      <c r="J18" s="182" t="str">
        <f>IF(SUM(eggs!R16:R18)&gt;0,AVERAGE(eggs!R16:R18),"")</f>
        <v/>
      </c>
      <c r="K18" s="182" t="str">
        <f>IF(eggs!R19&gt;0,eggs!R19,"")</f>
        <v/>
      </c>
    </row>
    <row r="19" spans="1:11" x14ac:dyDescent="0.2">
      <c r="A19" s="190" t="str">
        <f t="shared" si="0"/>
        <v>Adropion fagineum n.sp.</v>
      </c>
      <c r="B19" s="191" t="str">
        <f t="shared" si="0"/>
        <v>IT.232</v>
      </c>
      <c r="C19" s="195">
        <f>eggs!S1</f>
        <v>18</v>
      </c>
      <c r="D19" s="181" t="str">
        <f>IF(eggs!S2&gt;0,eggs!S2,"")</f>
        <v/>
      </c>
      <c r="E19" s="182" t="str">
        <f>IF(eggs!S3&gt;0,eggs!S3,"")</f>
        <v/>
      </c>
      <c r="F19" s="182" t="str">
        <f>IF(SUM(eggs!S4:S6)&gt;0,AVERAGE(eggs!S4:S6),"")</f>
        <v/>
      </c>
      <c r="G19" s="182" t="str">
        <f>IF(SUM(eggs!S7:S9)&gt;0,AVERAGE(eggs!S7:S9),"")</f>
        <v/>
      </c>
      <c r="H19" s="183" t="str">
        <f>IF(SUM(eggs!S10:S12)&gt;0,AVERAGE(eggs!S10:S12),"")</f>
        <v/>
      </c>
      <c r="I19" s="182" t="str">
        <f>IF(SUM(eggs!S13:S15)&gt;0,AVERAGE(eggs!S13:S15),"")</f>
        <v/>
      </c>
      <c r="J19" s="182" t="str">
        <f>IF(SUM(eggs!S16:S18)&gt;0,AVERAGE(eggs!S16:S18),"")</f>
        <v/>
      </c>
      <c r="K19" s="182" t="str">
        <f>IF(eggs!S19&gt;0,eggs!S19,"")</f>
        <v/>
      </c>
    </row>
    <row r="20" spans="1:11" x14ac:dyDescent="0.2">
      <c r="A20" s="190" t="str">
        <f t="shared" ref="A20:B31" si="1">A$2</f>
        <v>Adropion fagineum n.sp.</v>
      </c>
      <c r="B20" s="191" t="str">
        <f t="shared" si="1"/>
        <v>IT.232</v>
      </c>
      <c r="C20" s="195">
        <f>eggs!T1</f>
        <v>19</v>
      </c>
      <c r="D20" s="181" t="str">
        <f>IF(eggs!T2&gt;0,eggs!T2,"")</f>
        <v/>
      </c>
      <c r="E20" s="182" t="str">
        <f>IF(eggs!T3&gt;0,eggs!T3,"")</f>
        <v/>
      </c>
      <c r="F20" s="182" t="str">
        <f>IF(SUM(eggs!T4:T6)&gt;0,AVERAGE(eggs!T4:T6),"")</f>
        <v/>
      </c>
      <c r="G20" s="182" t="str">
        <f>IF(SUM(eggs!T7:T9)&gt;0,AVERAGE(eggs!T7:T9),"")</f>
        <v/>
      </c>
      <c r="H20" s="183" t="str">
        <f>IF(SUM(eggs!T10:T12)&gt;0,AVERAGE(eggs!T10:T12),"")</f>
        <v/>
      </c>
      <c r="I20" s="182" t="str">
        <f>IF(SUM(eggs!T13:T15)&gt;0,AVERAGE(eggs!T13:T15),"")</f>
        <v/>
      </c>
      <c r="J20" s="182" t="str">
        <f>IF(SUM(eggs!T16:T18)&gt;0,AVERAGE(eggs!T16:T18),"")</f>
        <v/>
      </c>
      <c r="K20" s="182" t="str">
        <f>IF(eggs!T19&gt;0,eggs!T19,"")</f>
        <v/>
      </c>
    </row>
    <row r="21" spans="1:11" x14ac:dyDescent="0.2">
      <c r="A21" s="190" t="str">
        <f t="shared" si="1"/>
        <v>Adropion fagineum n.sp.</v>
      </c>
      <c r="B21" s="191" t="str">
        <f t="shared" si="1"/>
        <v>IT.232</v>
      </c>
      <c r="C21" s="195">
        <f>eggs!U1</f>
        <v>20</v>
      </c>
      <c r="D21" s="181" t="str">
        <f>IF(eggs!U2&gt;0,eggs!U2,"")</f>
        <v/>
      </c>
      <c r="E21" s="182" t="str">
        <f>IF(eggs!U3&gt;0,eggs!U3,"")</f>
        <v/>
      </c>
      <c r="F21" s="182" t="str">
        <f>IF(SUM(eggs!U4:U6)&gt;0,AVERAGE(eggs!U4:U6),"")</f>
        <v/>
      </c>
      <c r="G21" s="182" t="str">
        <f>IF(SUM(eggs!U7:U9)&gt;0,AVERAGE(eggs!U7:U9),"")</f>
        <v/>
      </c>
      <c r="H21" s="183" t="str">
        <f>IF(SUM(eggs!U10:U12)&gt;0,AVERAGE(eggs!U10:U12),"")</f>
        <v/>
      </c>
      <c r="I21" s="182" t="str">
        <f>IF(SUM(eggs!U13:U15)&gt;0,AVERAGE(eggs!U13:U15),"")</f>
        <v/>
      </c>
      <c r="J21" s="182" t="str">
        <f>IF(SUM(eggs!U16:U18)&gt;0,AVERAGE(eggs!U16:U18),"")</f>
        <v/>
      </c>
      <c r="K21" s="182" t="str">
        <f>IF(eggs!U19&gt;0,eggs!U19,"")</f>
        <v/>
      </c>
    </row>
    <row r="22" spans="1:11" x14ac:dyDescent="0.2">
      <c r="A22" s="190" t="str">
        <f t="shared" si="1"/>
        <v>Adropion fagineum n.sp.</v>
      </c>
      <c r="B22" s="191" t="str">
        <f t="shared" si="1"/>
        <v>IT.232</v>
      </c>
      <c r="C22" s="195">
        <f>eggs!V1</f>
        <v>21</v>
      </c>
      <c r="D22" s="181" t="str">
        <f>IF(eggs!V2&gt;0,eggs!V2,"")</f>
        <v/>
      </c>
      <c r="E22" s="182" t="str">
        <f>IF(eggs!V3&gt;0,eggs!V3,"")</f>
        <v/>
      </c>
      <c r="F22" s="182" t="str">
        <f>IF(SUM(eggs!V4:V6)&gt;0,AVERAGE(eggs!V4:V6),"")</f>
        <v/>
      </c>
      <c r="G22" s="182" t="str">
        <f>IF(SUM(eggs!V7:V9)&gt;0,AVERAGE(eggs!V7:V9),"")</f>
        <v/>
      </c>
      <c r="H22" s="183" t="str">
        <f>IF(SUM(eggs!V10:V12)&gt;0,AVERAGE(eggs!V10:V12),"")</f>
        <v/>
      </c>
      <c r="I22" s="182" t="str">
        <f>IF(SUM(eggs!V13:V15)&gt;0,AVERAGE(eggs!V13:V15),"")</f>
        <v/>
      </c>
      <c r="J22" s="182" t="str">
        <f>IF(SUM(eggs!V16:V18)&gt;0,AVERAGE(eggs!V16:V18),"")</f>
        <v/>
      </c>
      <c r="K22" s="182" t="str">
        <f>IF(eggs!V19&gt;0,eggs!V19,"")</f>
        <v/>
      </c>
    </row>
    <row r="23" spans="1:11" x14ac:dyDescent="0.2">
      <c r="A23" s="190" t="str">
        <f t="shared" si="1"/>
        <v>Adropion fagineum n.sp.</v>
      </c>
      <c r="B23" s="191" t="str">
        <f t="shared" si="1"/>
        <v>IT.232</v>
      </c>
      <c r="C23" s="195">
        <f>eggs!W1</f>
        <v>22</v>
      </c>
      <c r="D23" s="181" t="str">
        <f>IF(eggs!W2&gt;0,eggs!W2,"")</f>
        <v/>
      </c>
      <c r="E23" s="182" t="str">
        <f>IF(eggs!W3&gt;0,eggs!W3,"")</f>
        <v/>
      </c>
      <c r="F23" s="182" t="str">
        <f>IF(SUM(eggs!W4:W6)&gt;0,AVERAGE(eggs!W4:W6),"")</f>
        <v/>
      </c>
      <c r="G23" s="182" t="str">
        <f>IF(SUM(eggs!W7:W9)&gt;0,AVERAGE(eggs!W7:W9),"")</f>
        <v/>
      </c>
      <c r="H23" s="183" t="str">
        <f>IF(SUM(eggs!W10:W12)&gt;0,AVERAGE(eggs!W10:W12),"")</f>
        <v/>
      </c>
      <c r="I23" s="182" t="str">
        <f>IF(SUM(eggs!W13:W15)&gt;0,AVERAGE(eggs!W13:W15),"")</f>
        <v/>
      </c>
      <c r="J23" s="182" t="str">
        <f>IF(SUM(eggs!W16:W18)&gt;0,AVERAGE(eggs!W16:W18),"")</f>
        <v/>
      </c>
      <c r="K23" s="182" t="str">
        <f>IF(eggs!W19&gt;0,eggs!W19,"")</f>
        <v/>
      </c>
    </row>
    <row r="24" spans="1:11" x14ac:dyDescent="0.2">
      <c r="A24" s="190" t="str">
        <f t="shared" si="1"/>
        <v>Adropion fagineum n.sp.</v>
      </c>
      <c r="B24" s="191" t="str">
        <f t="shared" si="1"/>
        <v>IT.232</v>
      </c>
      <c r="C24" s="195">
        <f>eggs!X1</f>
        <v>23</v>
      </c>
      <c r="D24" s="181" t="str">
        <f>IF(eggs!X2&gt;0,eggs!X2,"")</f>
        <v/>
      </c>
      <c r="E24" s="182" t="str">
        <f>IF(eggs!X3&gt;0,eggs!X3,"")</f>
        <v/>
      </c>
      <c r="F24" s="182" t="str">
        <f>IF(SUM(eggs!X4:X6)&gt;0,AVERAGE(eggs!X4:X6),"")</f>
        <v/>
      </c>
      <c r="G24" s="182" t="str">
        <f>IF(SUM(eggs!X7:X9)&gt;0,AVERAGE(eggs!X7:X9),"")</f>
        <v/>
      </c>
      <c r="H24" s="183" t="str">
        <f>IF(SUM(eggs!X10:X12)&gt;0,AVERAGE(eggs!X10:X12),"")</f>
        <v/>
      </c>
      <c r="I24" s="182" t="str">
        <f>IF(SUM(eggs!X13:X15)&gt;0,AVERAGE(eggs!X13:X15),"")</f>
        <v/>
      </c>
      <c r="J24" s="182" t="str">
        <f>IF(SUM(eggs!X16:X18)&gt;0,AVERAGE(eggs!X16:X18),"")</f>
        <v/>
      </c>
      <c r="K24" s="182" t="str">
        <f>IF(eggs!X19&gt;0,eggs!X19,"")</f>
        <v/>
      </c>
    </row>
    <row r="25" spans="1:11" x14ac:dyDescent="0.2">
      <c r="A25" s="190" t="str">
        <f t="shared" si="1"/>
        <v>Adropion fagineum n.sp.</v>
      </c>
      <c r="B25" s="191" t="str">
        <f t="shared" si="1"/>
        <v>IT.232</v>
      </c>
      <c r="C25" s="195">
        <f>eggs!Y1</f>
        <v>24</v>
      </c>
      <c r="D25" s="181" t="str">
        <f>IF(eggs!Y2&gt;0,eggs!Y2,"")</f>
        <v/>
      </c>
      <c r="E25" s="182" t="str">
        <f>IF(eggs!Y3&gt;0,eggs!Y3,"")</f>
        <v/>
      </c>
      <c r="F25" s="182" t="str">
        <f>IF(SUM(eggs!Y4:Y6)&gt;0,AVERAGE(eggs!Y4:Y6),"")</f>
        <v/>
      </c>
      <c r="G25" s="182" t="str">
        <f>IF(SUM(eggs!Y7:Y9)&gt;0,AVERAGE(eggs!Y7:Y9),"")</f>
        <v/>
      </c>
      <c r="H25" s="183" t="str">
        <f>IF(SUM(eggs!Y10:Y12)&gt;0,AVERAGE(eggs!Y10:Y12),"")</f>
        <v/>
      </c>
      <c r="I25" s="182" t="str">
        <f>IF(SUM(eggs!Y13:Y15)&gt;0,AVERAGE(eggs!Y13:Y15),"")</f>
        <v/>
      </c>
      <c r="J25" s="182" t="str">
        <f>IF(SUM(eggs!Y16:Y18)&gt;0,AVERAGE(eggs!Y16:Y18),"")</f>
        <v/>
      </c>
      <c r="K25" s="182" t="str">
        <f>IF(eggs!Y19&gt;0,eggs!Y19,"")</f>
        <v/>
      </c>
    </row>
    <row r="26" spans="1:11" x14ac:dyDescent="0.2">
      <c r="A26" s="190" t="str">
        <f t="shared" si="1"/>
        <v>Adropion fagineum n.sp.</v>
      </c>
      <c r="B26" s="191" t="str">
        <f t="shared" si="1"/>
        <v>IT.232</v>
      </c>
      <c r="C26" s="195">
        <f>eggs!Z1</f>
        <v>25</v>
      </c>
      <c r="D26" s="181" t="str">
        <f>IF(eggs!Z2&gt;0,eggs!Z2,"")</f>
        <v/>
      </c>
      <c r="E26" s="182" t="str">
        <f>IF(eggs!Z3&gt;0,eggs!Z3,"")</f>
        <v/>
      </c>
      <c r="F26" s="182" t="str">
        <f>IF(SUM(eggs!Z4:Z6)&gt;0,AVERAGE(eggs!Z4:Z6),"")</f>
        <v/>
      </c>
      <c r="G26" s="182" t="str">
        <f>IF(SUM(eggs!Z7:Z9)&gt;0,AVERAGE(eggs!Z7:Z9),"")</f>
        <v/>
      </c>
      <c r="H26" s="183" t="str">
        <f>IF(SUM(eggs!Z10:Z12)&gt;0,AVERAGE(eggs!Z10:Z12),"")</f>
        <v/>
      </c>
      <c r="I26" s="182" t="str">
        <f>IF(SUM(eggs!Z13:Z15)&gt;0,AVERAGE(eggs!Z13:Z15),"")</f>
        <v/>
      </c>
      <c r="J26" s="182" t="str">
        <f>IF(SUM(eggs!Z16:Z18)&gt;0,AVERAGE(eggs!Z16:Z18),"")</f>
        <v/>
      </c>
      <c r="K26" s="182" t="str">
        <f>IF(eggs!Z19&gt;0,eggs!Z19,"")</f>
        <v/>
      </c>
    </row>
    <row r="27" spans="1:11" x14ac:dyDescent="0.2">
      <c r="A27" s="190" t="str">
        <f t="shared" si="1"/>
        <v>Adropion fagineum n.sp.</v>
      </c>
      <c r="B27" s="191" t="str">
        <f t="shared" si="1"/>
        <v>IT.232</v>
      </c>
      <c r="C27" s="195">
        <f>eggs!AA1</f>
        <v>26</v>
      </c>
      <c r="D27" s="181" t="str">
        <f>IF(eggs!AA2&gt;0,eggs!AA2,"")</f>
        <v/>
      </c>
      <c r="E27" s="182" t="str">
        <f>IF(eggs!AA3&gt;0,eggs!AA3,"")</f>
        <v/>
      </c>
      <c r="F27" s="182" t="str">
        <f>IF(SUM(eggs!AA4:AA6)&gt;0,AVERAGE(eggs!AA4:AA6),"")</f>
        <v/>
      </c>
      <c r="G27" s="182" t="str">
        <f>IF(SUM(eggs!AA7:AA9)&gt;0,AVERAGE(eggs!AA7:AA9),"")</f>
        <v/>
      </c>
      <c r="H27" s="183" t="str">
        <f>IF(SUM(eggs!AA10:AA12)&gt;0,AVERAGE(eggs!AA10:AA12),"")</f>
        <v/>
      </c>
      <c r="I27" s="182" t="str">
        <f>IF(SUM(eggs!AA13:AA15)&gt;0,AVERAGE(eggs!AA13:AA15),"")</f>
        <v/>
      </c>
      <c r="J27" s="182" t="str">
        <f>IF(SUM(eggs!AA16:AA18)&gt;0,AVERAGE(eggs!AA16:AA18),"")</f>
        <v/>
      </c>
      <c r="K27" s="182" t="str">
        <f>IF(eggs!AA19&gt;0,eggs!AA19,"")</f>
        <v/>
      </c>
    </row>
    <row r="28" spans="1:11" x14ac:dyDescent="0.2">
      <c r="A28" s="190" t="str">
        <f t="shared" si="1"/>
        <v>Adropion fagineum n.sp.</v>
      </c>
      <c r="B28" s="191" t="str">
        <f t="shared" si="1"/>
        <v>IT.232</v>
      </c>
      <c r="C28" s="195">
        <f>eggs!AB1</f>
        <v>27</v>
      </c>
      <c r="D28" s="181" t="str">
        <f>IF(eggs!AB2&gt;0,eggs!AB2,"")</f>
        <v/>
      </c>
      <c r="E28" s="182" t="str">
        <f>IF(eggs!AB3&gt;0,eggs!AB3,"")</f>
        <v/>
      </c>
      <c r="F28" s="182" t="str">
        <f>IF(SUM(eggs!AB4:AB6)&gt;0,AVERAGE(eggs!AB4:AB6),"")</f>
        <v/>
      </c>
      <c r="G28" s="182" t="str">
        <f>IF(SUM(eggs!AB7:AB9)&gt;0,AVERAGE(eggs!AB7:AB9),"")</f>
        <v/>
      </c>
      <c r="H28" s="183" t="str">
        <f>IF(SUM(eggs!AB10:AB12)&gt;0,AVERAGE(eggs!AB10:AB12),"")</f>
        <v/>
      </c>
      <c r="I28" s="182" t="str">
        <f>IF(SUM(eggs!AB13:AB15)&gt;0,AVERAGE(eggs!AB13:AB15),"")</f>
        <v/>
      </c>
      <c r="J28" s="182" t="str">
        <f>IF(SUM(eggs!AB16:AB18)&gt;0,AVERAGE(eggs!AB16:AB18),"")</f>
        <v/>
      </c>
      <c r="K28" s="182" t="str">
        <f>IF(eggs!AB19&gt;0,eggs!AB19,"")</f>
        <v/>
      </c>
    </row>
    <row r="29" spans="1:11" x14ac:dyDescent="0.2">
      <c r="A29" s="190" t="str">
        <f t="shared" si="1"/>
        <v>Adropion fagineum n.sp.</v>
      </c>
      <c r="B29" s="191" t="str">
        <f t="shared" si="1"/>
        <v>IT.232</v>
      </c>
      <c r="C29" s="195">
        <f>eggs!AC1</f>
        <v>28</v>
      </c>
      <c r="D29" s="181" t="str">
        <f>IF(eggs!AC2&gt;0,eggs!AC2,"")</f>
        <v/>
      </c>
      <c r="E29" s="182" t="str">
        <f>IF(eggs!AC3&gt;0,eggs!AC3,"")</f>
        <v/>
      </c>
      <c r="F29" s="182" t="str">
        <f>IF(SUM(eggs!AC4:AC6)&gt;0,AVERAGE(eggs!AC4:AC6),"")</f>
        <v/>
      </c>
      <c r="G29" s="182" t="str">
        <f>IF(SUM(eggs!AC7:AC9)&gt;0,AVERAGE(eggs!AC7:AC9),"")</f>
        <v/>
      </c>
      <c r="H29" s="183" t="str">
        <f>IF(SUM(eggs!AC10:AC12)&gt;0,AVERAGE(eggs!AC10:AC12),"")</f>
        <v/>
      </c>
      <c r="I29" s="182" t="str">
        <f>IF(SUM(eggs!AC13:AC15)&gt;0,AVERAGE(eggs!AC13:AC15),"")</f>
        <v/>
      </c>
      <c r="J29" s="182" t="str">
        <f>IF(SUM(eggs!AC16:AC18)&gt;0,AVERAGE(eggs!AC16:AC18),"")</f>
        <v/>
      </c>
      <c r="K29" s="182" t="str">
        <f>IF(eggs!AC19&gt;0,eggs!AC19,"")</f>
        <v/>
      </c>
    </row>
    <row r="30" spans="1:11" x14ac:dyDescent="0.2">
      <c r="A30" s="190" t="str">
        <f t="shared" si="1"/>
        <v>Adropion fagineum n.sp.</v>
      </c>
      <c r="B30" s="191" t="str">
        <f t="shared" si="1"/>
        <v>IT.232</v>
      </c>
      <c r="C30" s="195">
        <f>eggs!AD1</f>
        <v>29</v>
      </c>
      <c r="D30" s="181" t="str">
        <f>IF(eggs!AD2&gt;0,eggs!AD2,"")</f>
        <v/>
      </c>
      <c r="E30" s="182" t="str">
        <f>IF(eggs!AD3&gt;0,eggs!AD3,"")</f>
        <v/>
      </c>
      <c r="F30" s="182" t="str">
        <f>IF(SUM(eggs!AD4:AD6)&gt;0,AVERAGE(eggs!AD4:AD6),"")</f>
        <v/>
      </c>
      <c r="G30" s="182" t="str">
        <f>IF(SUM(eggs!AD7:AD9)&gt;0,AVERAGE(eggs!AD7:AD9),"")</f>
        <v/>
      </c>
      <c r="H30" s="183" t="str">
        <f>IF(SUM(eggs!AD10:AD12)&gt;0,AVERAGE(eggs!AD10:AD12),"")</f>
        <v/>
      </c>
      <c r="I30" s="182" t="str">
        <f>IF(SUM(eggs!AD13:AD15)&gt;0,AVERAGE(eggs!AD13:AD15),"")</f>
        <v/>
      </c>
      <c r="J30" s="182" t="str">
        <f>IF(SUM(eggs!AD16:AD18)&gt;0,AVERAGE(eggs!AD16:AD18),"")</f>
        <v/>
      </c>
      <c r="K30" s="182" t="str">
        <f>IF(eggs!AD19&gt;0,eggs!AD19,"")</f>
        <v/>
      </c>
    </row>
    <row r="31" spans="1:11" x14ac:dyDescent="0.2">
      <c r="A31" s="190" t="str">
        <f t="shared" si="1"/>
        <v>Adropion fagineum n.sp.</v>
      </c>
      <c r="B31" s="191" t="str">
        <f t="shared" si="1"/>
        <v>IT.232</v>
      </c>
      <c r="C31" s="195">
        <f>eggs!AE1</f>
        <v>30</v>
      </c>
      <c r="D31" s="181" t="str">
        <f>IF(eggs!AE2&gt;0,eggs!AE2,"")</f>
        <v/>
      </c>
      <c r="E31" s="182" t="str">
        <f>IF(eggs!AE3&gt;0,eggs!AE3,"")</f>
        <v/>
      </c>
      <c r="F31" s="182" t="str">
        <f>IF(SUM(eggs!AE4:AE6)&gt;0,AVERAGE(eggs!AE4:AE6),"")</f>
        <v/>
      </c>
      <c r="G31" s="182" t="str">
        <f>IF(SUM(eggs!AE7:AE9)&gt;0,AVERAGE(eggs!AE7:AE9),"")</f>
        <v/>
      </c>
      <c r="H31" s="183" t="str">
        <f>IF(SUM(eggs!AE10:AE12)&gt;0,AVERAGE(eggs!AE10:AE12),"")</f>
        <v/>
      </c>
      <c r="I31" s="182" t="str">
        <f>IF(SUM(eggs!AE13:AE15)&gt;0,AVERAGE(eggs!AE13:AE15),"")</f>
        <v/>
      </c>
      <c r="J31" s="182" t="str">
        <f>IF(SUM(eggs!AE16:AE18)&gt;0,AVERAGE(eggs!AE16:AE18),"")</f>
        <v/>
      </c>
      <c r="K31" s="182" t="str">
        <f>IF(eggs!AE19&gt;0,eggs!AE19,"")</f>
        <v/>
      </c>
    </row>
    <row r="33" spans="6:7" x14ac:dyDescent="0.2">
      <c r="F33" s="184"/>
      <c r="G33" s="185"/>
    </row>
    <row r="34" spans="6:7" x14ac:dyDescent="0.2">
      <c r="G34" s="185"/>
    </row>
  </sheetData>
  <pageMargins left="0.7" right="0.7" top="0.75" bottom="0.75" header="0.3" footer="0.3"/>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7</vt:i4>
      </vt:variant>
    </vt:vector>
  </HeadingPairs>
  <TitlesOfParts>
    <vt:vector size="7" baseType="lpstr">
      <vt:lpstr>instructions</vt:lpstr>
      <vt:lpstr>general info</vt:lpstr>
      <vt:lpstr>animals</vt:lpstr>
      <vt:lpstr>eggs</vt:lpstr>
      <vt:lpstr>animals (µm)</vt:lpstr>
      <vt:lpstr>animals (pt)</vt:lpstr>
      <vt:lpstr>eggs (µm)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Morphometric Template for Parachela (ver. 1.7)</dc:title>
  <dc:creator>Łukasz Michalczyk (LM@tardigrada.net)</dc:creator>
  <cp:keywords>Tardigrada Parachela morphometry</cp:keywords>
  <cp:lastModifiedBy>kozakiewicz</cp:lastModifiedBy>
  <cp:lastPrinted>2003-07-11T12:21:57Z</cp:lastPrinted>
  <dcterms:created xsi:type="dcterms:W3CDTF">2003-07-11T12:08:32Z</dcterms:created>
  <dcterms:modified xsi:type="dcterms:W3CDTF">2024-10-14T12:45:19Z</dcterms:modified>
</cp:coreProperties>
</file>